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иемка" sheetId="2" r:id="rId1"/>
    <sheet name="лагерь" sheetId="1" r:id="rId2"/>
    <sheet name="1 ДЕНЬ" sheetId="3" r:id="rId3"/>
    <sheet name="2 дн" sheetId="5" r:id="rId4"/>
    <sheet name="3 дн" sheetId="6" r:id="rId5"/>
    <sheet name="4 дн" sheetId="7" r:id="rId6"/>
    <sheet name="5 дн" sheetId="8" r:id="rId7"/>
    <sheet name="6 дн" sheetId="9" r:id="rId8"/>
    <sheet name="7 дн" sheetId="11" r:id="rId9"/>
    <sheet name="8 день" sheetId="12" r:id="rId10"/>
    <sheet name="9 дн" sheetId="13" r:id="rId11"/>
    <sheet name="10 дн" sheetId="14" r:id="rId12"/>
    <sheet name="11" sheetId="15" r:id="rId13"/>
    <sheet name="12" sheetId="16" r:id="rId14"/>
    <sheet name="13" sheetId="17" r:id="rId15"/>
    <sheet name="14" sheetId="18" r:id="rId16"/>
    <sheet name="15" sheetId="19" r:id="rId17"/>
  </sheets>
  <definedNames>
    <definedName name="_xlnm.Print_Area" localSheetId="13">'12'!$A$1:$O$30</definedName>
    <definedName name="_xlnm.Print_Area" localSheetId="4">'3 дн'!$A$1:$O$26</definedName>
  </definedNames>
  <calcPr calcId="145621"/>
</workbook>
</file>

<file path=xl/calcChain.xml><?xml version="1.0" encoding="utf-8"?>
<calcChain xmlns="http://schemas.openxmlformats.org/spreadsheetml/2006/main">
  <c r="D12" i="16" l="1"/>
  <c r="E12" i="16"/>
  <c r="F12" i="16"/>
  <c r="G12" i="16"/>
  <c r="G23" i="16" s="1"/>
  <c r="G25" i="16" s="1"/>
  <c r="H12" i="16"/>
  <c r="I12" i="16"/>
  <c r="J12" i="16"/>
  <c r="K12" i="16"/>
  <c r="L12" i="16"/>
  <c r="M12" i="16"/>
  <c r="N12" i="16"/>
  <c r="O12" i="16"/>
  <c r="D22" i="16"/>
  <c r="E22" i="16"/>
  <c r="F22" i="16"/>
  <c r="G22" i="16"/>
  <c r="H22" i="16"/>
  <c r="I22" i="16"/>
  <c r="J22" i="16"/>
  <c r="K22" i="16"/>
  <c r="L22" i="16"/>
  <c r="M22" i="16"/>
  <c r="N22" i="16"/>
  <c r="N23" i="16" s="1"/>
  <c r="N25" i="16" s="1"/>
  <c r="O22" i="16"/>
  <c r="D23" i="16"/>
  <c r="E23" i="16"/>
  <c r="F23" i="16"/>
  <c r="H23" i="16"/>
  <c r="I23" i="16"/>
  <c r="J23" i="16"/>
  <c r="K23" i="16"/>
  <c r="L23" i="16"/>
  <c r="M23" i="16"/>
  <c r="O23" i="16"/>
  <c r="D25" i="16"/>
  <c r="E25" i="16"/>
  <c r="F25" i="16"/>
  <c r="H25" i="16"/>
  <c r="I25" i="16"/>
  <c r="J25" i="16"/>
  <c r="K25" i="16"/>
  <c r="L25" i="16"/>
  <c r="M25" i="16"/>
  <c r="O25" i="16"/>
  <c r="O22" i="18" l="1"/>
  <c r="N22" i="18"/>
  <c r="M22" i="18"/>
  <c r="L22" i="18"/>
  <c r="K22" i="18"/>
  <c r="J22" i="18"/>
  <c r="I22" i="18"/>
  <c r="H22" i="18"/>
  <c r="G22" i="18"/>
  <c r="F22" i="18"/>
  <c r="E22" i="18"/>
  <c r="D22" i="18"/>
  <c r="O12" i="18"/>
  <c r="O23" i="18" s="1"/>
  <c r="O25" i="18" s="1"/>
  <c r="N12" i="18"/>
  <c r="M12" i="18"/>
  <c r="L12" i="18"/>
  <c r="K12" i="18"/>
  <c r="K23" i="18" s="1"/>
  <c r="K25" i="18" s="1"/>
  <c r="J12" i="18"/>
  <c r="I12" i="18"/>
  <c r="H12" i="18"/>
  <c r="G12" i="18"/>
  <c r="G23" i="18" s="1"/>
  <c r="G25" i="18" s="1"/>
  <c r="F12" i="18"/>
  <c r="E12" i="18"/>
  <c r="D12" i="18"/>
  <c r="O22" i="17"/>
  <c r="N22" i="17"/>
  <c r="M22" i="17"/>
  <c r="L22" i="17"/>
  <c r="K22" i="17"/>
  <c r="J22" i="17"/>
  <c r="I22" i="17"/>
  <c r="H22" i="17"/>
  <c r="G22" i="17"/>
  <c r="F22" i="17"/>
  <c r="E22" i="17"/>
  <c r="D22" i="17"/>
  <c r="O12" i="17"/>
  <c r="O23" i="17" s="1"/>
  <c r="O25" i="17" s="1"/>
  <c r="N12" i="17"/>
  <c r="M12" i="17"/>
  <c r="M23" i="17" s="1"/>
  <c r="M25" i="17" s="1"/>
  <c r="L12" i="17"/>
  <c r="K12" i="17"/>
  <c r="K23" i="17" s="1"/>
  <c r="K25" i="17" s="1"/>
  <c r="J12" i="17"/>
  <c r="J23" i="17" s="1"/>
  <c r="J25" i="17" s="1"/>
  <c r="I12" i="17"/>
  <c r="H12" i="17"/>
  <c r="H23" i="17" s="1"/>
  <c r="H25" i="17" s="1"/>
  <c r="G12" i="17"/>
  <c r="G23" i="17" s="1"/>
  <c r="F12" i="17"/>
  <c r="E12" i="17"/>
  <c r="D12" i="17"/>
  <c r="O22" i="15"/>
  <c r="N22" i="15"/>
  <c r="M22" i="15"/>
  <c r="L22" i="15"/>
  <c r="K22" i="15"/>
  <c r="J22" i="15"/>
  <c r="I22" i="15"/>
  <c r="H22" i="15"/>
  <c r="G22" i="15"/>
  <c r="F22" i="15"/>
  <c r="E22" i="15"/>
  <c r="D22" i="15"/>
  <c r="O12" i="15"/>
  <c r="N12" i="15"/>
  <c r="M12" i="15"/>
  <c r="L12" i="15"/>
  <c r="K12" i="15"/>
  <c r="K23" i="15" s="1"/>
  <c r="K25" i="15" s="1"/>
  <c r="J12" i="15"/>
  <c r="J23" i="15" s="1"/>
  <c r="J25" i="15" s="1"/>
  <c r="I12" i="15"/>
  <c r="H12" i="15"/>
  <c r="H23" i="15" s="1"/>
  <c r="H25" i="15" s="1"/>
  <c r="G12" i="15"/>
  <c r="F12" i="15"/>
  <c r="E12" i="15"/>
  <c r="D12" i="15"/>
  <c r="N23" i="18" l="1"/>
  <c r="N25" i="18" s="1"/>
  <c r="M23" i="18"/>
  <c r="M25" i="18" s="1"/>
  <c r="L23" i="18"/>
  <c r="L25" i="18" s="1"/>
  <c r="J23" i="18"/>
  <c r="J25" i="18" s="1"/>
  <c r="I23" i="18"/>
  <c r="I25" i="18" s="1"/>
  <c r="H23" i="18"/>
  <c r="H25" i="18" s="1"/>
  <c r="F23" i="18"/>
  <c r="F25" i="18" s="1"/>
  <c r="E23" i="18"/>
  <c r="E25" i="18" s="1"/>
  <c r="D23" i="18"/>
  <c r="D25" i="18" s="1"/>
  <c r="I23" i="17"/>
  <c r="I25" i="17" s="1"/>
  <c r="N23" i="17"/>
  <c r="N25" i="17" s="1"/>
  <c r="L23" i="17"/>
  <c r="L25" i="17" s="1"/>
  <c r="F23" i="17"/>
  <c r="F25" i="17" s="1"/>
  <c r="E23" i="17"/>
  <c r="E25" i="17" s="1"/>
  <c r="D23" i="17"/>
  <c r="D25" i="17" s="1"/>
  <c r="I23" i="15"/>
  <c r="I25" i="15" s="1"/>
  <c r="O23" i="15"/>
  <c r="O25" i="15" s="1"/>
  <c r="N23" i="15"/>
  <c r="N25" i="15" s="1"/>
  <c r="G23" i="15"/>
  <c r="G25" i="15" s="1"/>
  <c r="F23" i="15"/>
  <c r="F25" i="15" s="1"/>
  <c r="E23" i="15"/>
  <c r="E25" i="15" s="1"/>
  <c r="D23" i="15"/>
  <c r="D25" i="15" s="1"/>
  <c r="L23" i="15"/>
  <c r="L25" i="15" s="1"/>
  <c r="M23" i="15"/>
  <c r="M25" i="15" s="1"/>
  <c r="E22" i="14"/>
  <c r="F22" i="14"/>
  <c r="G22" i="14"/>
  <c r="H22" i="14"/>
  <c r="I22" i="14"/>
  <c r="J22" i="14"/>
  <c r="K22" i="14"/>
  <c r="L22" i="14"/>
  <c r="M22" i="14"/>
  <c r="N22" i="14"/>
  <c r="O22" i="14"/>
  <c r="D22" i="14"/>
  <c r="E12" i="14"/>
  <c r="F12" i="14"/>
  <c r="G12" i="14"/>
  <c r="G23" i="14" s="1"/>
  <c r="G25" i="14" s="1"/>
  <c r="H12" i="14"/>
  <c r="I12" i="14"/>
  <c r="J12" i="14"/>
  <c r="K12" i="14"/>
  <c r="K23" i="14" s="1"/>
  <c r="K25" i="14" s="1"/>
  <c r="L12" i="14"/>
  <c r="M12" i="14"/>
  <c r="N12" i="14"/>
  <c r="N23" i="14" s="1"/>
  <c r="N25" i="14" s="1"/>
  <c r="O12" i="14"/>
  <c r="O23" i="14" s="1"/>
  <c r="O25" i="14" s="1"/>
  <c r="D12" i="14"/>
  <c r="M23" i="14"/>
  <c r="M25" i="14" s="1"/>
  <c r="J23" i="14"/>
  <c r="J25" i="14" s="1"/>
  <c r="I23" i="14"/>
  <c r="I25" i="14" s="1"/>
  <c r="H23" i="14"/>
  <c r="H25" i="14" s="1"/>
  <c r="F23" i="14"/>
  <c r="F25" i="14" s="1"/>
  <c r="E23" i="14"/>
  <c r="E25" i="14" s="1"/>
  <c r="E24" i="13"/>
  <c r="E25" i="13" s="1"/>
  <c r="E27" i="13" s="1"/>
  <c r="F24" i="13"/>
  <c r="F25" i="13" s="1"/>
  <c r="F27" i="13" s="1"/>
  <c r="G24" i="13"/>
  <c r="G25" i="13" s="1"/>
  <c r="G27" i="13" s="1"/>
  <c r="H24" i="13"/>
  <c r="I24" i="13"/>
  <c r="I25" i="13" s="1"/>
  <c r="I27" i="13" s="1"/>
  <c r="J24" i="13"/>
  <c r="J25" i="13" s="1"/>
  <c r="J27" i="13" s="1"/>
  <c r="K24" i="13"/>
  <c r="K25" i="13" s="1"/>
  <c r="K27" i="13" s="1"/>
  <c r="L24" i="13"/>
  <c r="L25" i="13" s="1"/>
  <c r="L27" i="13" s="1"/>
  <c r="M24" i="13"/>
  <c r="N24" i="13"/>
  <c r="O24" i="13"/>
  <c r="O25" i="13" s="1"/>
  <c r="O27" i="13" s="1"/>
  <c r="D24" i="13"/>
  <c r="D25" i="13" s="1"/>
  <c r="D27" i="13" s="1"/>
  <c r="E13" i="13"/>
  <c r="F13" i="13"/>
  <c r="G13" i="13"/>
  <c r="H13" i="13"/>
  <c r="I13" i="13"/>
  <c r="J13" i="13"/>
  <c r="K13" i="13"/>
  <c r="L13" i="13"/>
  <c r="M13" i="13"/>
  <c r="N13" i="13"/>
  <c r="N25" i="13" s="1"/>
  <c r="N27" i="13" s="1"/>
  <c r="O13" i="13"/>
  <c r="D13" i="13"/>
  <c r="M25" i="13"/>
  <c r="M27" i="13" s="1"/>
  <c r="H25" i="13"/>
  <c r="H27" i="13" s="1"/>
  <c r="E22" i="12"/>
  <c r="F22" i="12"/>
  <c r="G22" i="12"/>
  <c r="H22" i="12"/>
  <c r="I22" i="12"/>
  <c r="J22" i="12"/>
  <c r="K22" i="12"/>
  <c r="L22" i="12"/>
  <c r="M22" i="12"/>
  <c r="N22" i="12"/>
  <c r="O22" i="12"/>
  <c r="D22" i="12"/>
  <c r="E12" i="12"/>
  <c r="F12" i="12"/>
  <c r="G12" i="12"/>
  <c r="H12" i="12"/>
  <c r="I12" i="12"/>
  <c r="J12" i="12"/>
  <c r="K12" i="12"/>
  <c r="L12" i="12"/>
  <c r="M12" i="12"/>
  <c r="N12" i="12"/>
  <c r="O12" i="12"/>
  <c r="D12" i="12"/>
  <c r="D23" i="12" s="1"/>
  <c r="E23" i="11"/>
  <c r="F23" i="11"/>
  <c r="G23" i="11"/>
  <c r="H23" i="11"/>
  <c r="I23" i="11"/>
  <c r="J23" i="11"/>
  <c r="K23" i="11"/>
  <c r="L23" i="11"/>
  <c r="M23" i="11"/>
  <c r="N23" i="11"/>
  <c r="O23" i="11"/>
  <c r="D23" i="11"/>
  <c r="E12" i="11"/>
  <c r="E24" i="11" s="1"/>
  <c r="F12" i="11"/>
  <c r="F24" i="11" s="1"/>
  <c r="G12" i="11"/>
  <c r="G24" i="11" s="1"/>
  <c r="H12" i="11"/>
  <c r="H24" i="11" s="1"/>
  <c r="I12" i="11"/>
  <c r="I24" i="11" s="1"/>
  <c r="J12" i="11"/>
  <c r="J24" i="11" s="1"/>
  <c r="K12" i="11"/>
  <c r="K24" i="11" s="1"/>
  <c r="L12" i="11"/>
  <c r="L24" i="11" s="1"/>
  <c r="M12" i="11"/>
  <c r="M24" i="11" s="1"/>
  <c r="N12" i="11"/>
  <c r="N24" i="11" s="1"/>
  <c r="O12" i="11"/>
  <c r="O24" i="11" s="1"/>
  <c r="D12" i="11"/>
  <c r="D24" i="11" s="1"/>
  <c r="E20" i="9"/>
  <c r="F20" i="9"/>
  <c r="G20" i="9"/>
  <c r="H20" i="9"/>
  <c r="I20" i="9"/>
  <c r="J20" i="9"/>
  <c r="K20" i="9"/>
  <c r="L20" i="9"/>
  <c r="M20" i="9"/>
  <c r="N20" i="9"/>
  <c r="O20" i="9"/>
  <c r="D20" i="9"/>
  <c r="E11" i="9"/>
  <c r="F11" i="9"/>
  <c r="G11" i="9"/>
  <c r="H11" i="9"/>
  <c r="I11" i="9"/>
  <c r="J11" i="9"/>
  <c r="K11" i="9"/>
  <c r="L11" i="9"/>
  <c r="M11" i="9"/>
  <c r="N11" i="9"/>
  <c r="O11" i="9"/>
  <c r="D11" i="9"/>
  <c r="E22" i="8"/>
  <c r="F22" i="8"/>
  <c r="G22" i="8"/>
  <c r="H22" i="8"/>
  <c r="I22" i="8"/>
  <c r="J22" i="8"/>
  <c r="K22" i="8"/>
  <c r="L22" i="8"/>
  <c r="M22" i="8"/>
  <c r="N22" i="8"/>
  <c r="O22" i="8"/>
  <c r="D22" i="8"/>
  <c r="E13" i="8"/>
  <c r="F13" i="8"/>
  <c r="G13" i="8"/>
  <c r="H13" i="8"/>
  <c r="I13" i="8"/>
  <c r="J13" i="8"/>
  <c r="K13" i="8"/>
  <c r="L13" i="8"/>
  <c r="M13" i="8"/>
  <c r="N13" i="8"/>
  <c r="O13" i="8"/>
  <c r="D13" i="8"/>
  <c r="E22" i="7"/>
  <c r="F22" i="7"/>
  <c r="G22" i="7"/>
  <c r="H22" i="7"/>
  <c r="I22" i="7"/>
  <c r="J22" i="7"/>
  <c r="K22" i="7"/>
  <c r="L22" i="7"/>
  <c r="M22" i="7"/>
  <c r="N22" i="7"/>
  <c r="O22" i="7"/>
  <c r="D22" i="7"/>
  <c r="E12" i="7"/>
  <c r="F12" i="7"/>
  <c r="G12" i="7"/>
  <c r="H12" i="7"/>
  <c r="I12" i="7"/>
  <c r="J12" i="7"/>
  <c r="K12" i="7"/>
  <c r="L12" i="7"/>
  <c r="M12" i="7"/>
  <c r="N12" i="7"/>
  <c r="O12" i="7"/>
  <c r="D12" i="7"/>
  <c r="D23" i="7" s="1"/>
  <c r="E23" i="6"/>
  <c r="F23" i="6"/>
  <c r="G23" i="6"/>
  <c r="H23" i="6"/>
  <c r="I23" i="6"/>
  <c r="J23" i="6"/>
  <c r="K23" i="6"/>
  <c r="L23" i="6"/>
  <c r="M23" i="6"/>
  <c r="N23" i="6"/>
  <c r="O23" i="6"/>
  <c r="D23" i="6"/>
  <c r="E13" i="6"/>
  <c r="F13" i="6"/>
  <c r="G13" i="6"/>
  <c r="G24" i="6" s="1"/>
  <c r="H13" i="6"/>
  <c r="H24" i="6" s="1"/>
  <c r="I13" i="6"/>
  <c r="J13" i="6"/>
  <c r="J24" i="6" s="1"/>
  <c r="K13" i="6"/>
  <c r="K24" i="6" s="1"/>
  <c r="L13" i="6"/>
  <c r="M13" i="6"/>
  <c r="M24" i="6" s="1"/>
  <c r="N13" i="6"/>
  <c r="O13" i="6"/>
  <c r="D13" i="6"/>
  <c r="D24" i="6" s="1"/>
  <c r="E25" i="5"/>
  <c r="H25" i="5"/>
  <c r="I25" i="5"/>
  <c r="J25" i="5"/>
  <c r="K25" i="5"/>
  <c r="L25" i="5"/>
  <c r="M25" i="5"/>
  <c r="E24" i="5"/>
  <c r="F24" i="5"/>
  <c r="F25" i="5" s="1"/>
  <c r="G24" i="5"/>
  <c r="G25" i="5" s="1"/>
  <c r="H24" i="5"/>
  <c r="I24" i="5"/>
  <c r="J24" i="5"/>
  <c r="K24" i="5"/>
  <c r="L24" i="5"/>
  <c r="M24" i="5"/>
  <c r="N24" i="5"/>
  <c r="N25" i="5" s="1"/>
  <c r="O24" i="5"/>
  <c r="O25" i="5" s="1"/>
  <c r="D24" i="5"/>
  <c r="D25" i="5" s="1"/>
  <c r="D27" i="5" s="1"/>
  <c r="E13" i="5"/>
  <c r="F13" i="5"/>
  <c r="G13" i="5"/>
  <c r="H13" i="5"/>
  <c r="I13" i="5"/>
  <c r="J13" i="5"/>
  <c r="K13" i="5"/>
  <c r="L13" i="5"/>
  <c r="M13" i="5"/>
  <c r="N13" i="5"/>
  <c r="O13" i="5"/>
  <c r="D13" i="5"/>
  <c r="E22" i="3"/>
  <c r="F22" i="3"/>
  <c r="G22" i="3"/>
  <c r="H22" i="3"/>
  <c r="I22" i="3"/>
  <c r="J22" i="3"/>
  <c r="K22" i="3"/>
  <c r="L22" i="3"/>
  <c r="M22" i="3"/>
  <c r="N22" i="3"/>
  <c r="O22" i="3"/>
  <c r="D22" i="3"/>
  <c r="E12" i="3"/>
  <c r="F12" i="3"/>
  <c r="G12" i="3"/>
  <c r="H12" i="3"/>
  <c r="H23" i="3" s="1"/>
  <c r="I12" i="3"/>
  <c r="J12" i="3"/>
  <c r="J23" i="3" s="1"/>
  <c r="K12" i="3"/>
  <c r="K23" i="3" s="1"/>
  <c r="L12" i="3"/>
  <c r="M12" i="3"/>
  <c r="M23" i="3" s="1"/>
  <c r="N12" i="3"/>
  <c r="O12" i="3"/>
  <c r="D12" i="3"/>
  <c r="L23" i="14" l="1"/>
  <c r="L25" i="14" s="1"/>
  <c r="D23" i="14"/>
  <c r="D25" i="14" s="1"/>
  <c r="I24" i="6"/>
  <c r="O24" i="6"/>
  <c r="N24" i="6"/>
  <c r="L24" i="6"/>
  <c r="L26" i="6" s="1"/>
  <c r="O23" i="3"/>
  <c r="N23" i="3"/>
  <c r="L23" i="3"/>
  <c r="I23" i="3"/>
  <c r="G23" i="3"/>
  <c r="F23" i="3"/>
  <c r="E23" i="3"/>
  <c r="D23" i="3"/>
  <c r="D25" i="3" s="1"/>
  <c r="F24" i="6"/>
  <c r="E24" i="6"/>
  <c r="O23" i="12"/>
  <c r="O25" i="12" s="1"/>
  <c r="N23" i="12"/>
  <c r="N25" i="12" s="1"/>
  <c r="M23" i="12"/>
  <c r="M25" i="12" s="1"/>
  <c r="L23" i="12"/>
  <c r="L25" i="12" s="1"/>
  <c r="K23" i="12"/>
  <c r="K25" i="12" s="1"/>
  <c r="J23" i="12"/>
  <c r="J25" i="12" s="1"/>
  <c r="I23" i="12"/>
  <c r="I25" i="12" s="1"/>
  <c r="H23" i="12"/>
  <c r="H25" i="12" s="1"/>
  <c r="G23" i="12"/>
  <c r="G25" i="12" s="1"/>
  <c r="F23" i="12"/>
  <c r="F25" i="12" s="1"/>
  <c r="E23" i="12"/>
  <c r="E25" i="12" s="1"/>
  <c r="D25" i="12"/>
  <c r="O26" i="11"/>
  <c r="N26" i="11"/>
  <c r="M26" i="11"/>
  <c r="L26" i="11"/>
  <c r="K26" i="11"/>
  <c r="J26" i="11"/>
  <c r="I26" i="11"/>
  <c r="H26" i="11"/>
  <c r="G26" i="11"/>
  <c r="F26" i="11"/>
  <c r="E26" i="11"/>
  <c r="D26" i="1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O23" i="8"/>
  <c r="O25" i="8" s="1"/>
  <c r="N23" i="8"/>
  <c r="N25" i="8" s="1"/>
  <c r="M23" i="8"/>
  <c r="M25" i="8" s="1"/>
  <c r="L23" i="8"/>
  <c r="L25" i="8" s="1"/>
  <c r="K23" i="8"/>
  <c r="K25" i="8" s="1"/>
  <c r="J23" i="8"/>
  <c r="J25" i="8" s="1"/>
  <c r="I23" i="8"/>
  <c r="I25" i="8" s="1"/>
  <c r="H23" i="8"/>
  <c r="H25" i="8" s="1"/>
  <c r="G23" i="8"/>
  <c r="G25" i="8" s="1"/>
  <c r="F23" i="8"/>
  <c r="F25" i="8" s="1"/>
  <c r="E23" i="8"/>
  <c r="E25" i="8" s="1"/>
  <c r="D23" i="8"/>
  <c r="D25" i="8" s="1"/>
  <c r="O23" i="7"/>
  <c r="O25" i="7" s="1"/>
  <c r="N23" i="7"/>
  <c r="N25" i="7" s="1"/>
  <c r="M23" i="7"/>
  <c r="M25" i="7" s="1"/>
  <c r="L23" i="7"/>
  <c r="L25" i="7" s="1"/>
  <c r="K23" i="7"/>
  <c r="K25" i="7" s="1"/>
  <c r="J23" i="7"/>
  <c r="J25" i="7" s="1"/>
  <c r="I23" i="7"/>
  <c r="I25" i="7" s="1"/>
  <c r="H23" i="7"/>
  <c r="H25" i="7" s="1"/>
  <c r="G23" i="7"/>
  <c r="G25" i="7" s="1"/>
  <c r="F23" i="7"/>
  <c r="F25" i="7" s="1"/>
  <c r="E23" i="7"/>
  <c r="E25" i="7" s="1"/>
  <c r="D25" i="7"/>
  <c r="O26" i="6"/>
  <c r="H26" i="6"/>
  <c r="G26" i="6"/>
  <c r="D26" i="6"/>
  <c r="N26" i="6"/>
  <c r="M26" i="6"/>
  <c r="K26" i="6"/>
  <c r="J26" i="6"/>
  <c r="I26" i="6"/>
  <c r="F26" i="6"/>
  <c r="E26" i="6"/>
  <c r="O27" i="5"/>
  <c r="N27" i="5"/>
  <c r="M27" i="5"/>
  <c r="L27" i="5"/>
  <c r="K27" i="5"/>
  <c r="J27" i="5"/>
  <c r="I27" i="5"/>
  <c r="H27" i="5"/>
  <c r="G27" i="5"/>
  <c r="F27" i="5"/>
  <c r="E27" i="5"/>
  <c r="O25" i="3"/>
  <c r="N25" i="3"/>
  <c r="M25" i="3"/>
  <c r="L25" i="3"/>
  <c r="K25" i="3"/>
  <c r="J25" i="3"/>
  <c r="I25" i="3"/>
  <c r="H25" i="3"/>
  <c r="G25" i="3"/>
  <c r="F25" i="3"/>
  <c r="E25" i="3"/>
  <c r="E115" i="1" l="1"/>
  <c r="E117" i="1" s="1"/>
  <c r="F115" i="1"/>
  <c r="F117" i="1" s="1"/>
  <c r="G115" i="1"/>
  <c r="G117" i="1" s="1"/>
  <c r="H115" i="1"/>
  <c r="H117" i="1" s="1"/>
  <c r="I115" i="1"/>
  <c r="I117" i="1" s="1"/>
  <c r="J115" i="1"/>
  <c r="J117" i="1" s="1"/>
  <c r="K115" i="1"/>
  <c r="K117" i="1" s="1"/>
  <c r="L115" i="1"/>
  <c r="L117" i="1" s="1"/>
  <c r="M115" i="1"/>
  <c r="M117" i="1" s="1"/>
  <c r="N115" i="1"/>
  <c r="N117" i="1" s="1"/>
  <c r="O115" i="1"/>
  <c r="O117" i="1" s="1"/>
  <c r="D115" i="1"/>
  <c r="D117" i="1" s="1"/>
  <c r="G85" i="1"/>
  <c r="G87" i="1" s="1"/>
  <c r="H85" i="1"/>
  <c r="H87" i="1" s="1"/>
  <c r="O85" i="1"/>
  <c r="O87" i="1" s="1"/>
  <c r="E56" i="1"/>
  <c r="E58" i="1" s="1"/>
  <c r="F56" i="1"/>
  <c r="F58" i="1" s="1"/>
  <c r="G56" i="1"/>
  <c r="G58" i="1" s="1"/>
  <c r="H56" i="1"/>
  <c r="H58" i="1" s="1"/>
  <c r="I56" i="1"/>
  <c r="I58" i="1" s="1"/>
  <c r="J56" i="1"/>
  <c r="J58" i="1" s="1"/>
  <c r="K56" i="1"/>
  <c r="K58" i="1" s="1"/>
  <c r="L56" i="1"/>
  <c r="L58" i="1" s="1"/>
  <c r="M56" i="1"/>
  <c r="M58" i="1" s="1"/>
  <c r="N56" i="1"/>
  <c r="N58" i="1" s="1"/>
  <c r="O56" i="1"/>
  <c r="O58" i="1" s="1"/>
  <c r="D56" i="1"/>
  <c r="D58" i="1" s="1"/>
  <c r="E24" i="1"/>
  <c r="E26" i="1" s="1"/>
  <c r="F24" i="1"/>
  <c r="F26" i="1" s="1"/>
  <c r="G24" i="1"/>
  <c r="G26" i="1" s="1"/>
  <c r="H24" i="1"/>
  <c r="H26" i="1" s="1"/>
  <c r="I24" i="1"/>
  <c r="I26" i="1" s="1"/>
  <c r="J24" i="1"/>
  <c r="J26" i="1" s="1"/>
  <c r="K24" i="1"/>
  <c r="K26" i="1" s="1"/>
  <c r="L24" i="1"/>
  <c r="L26" i="1" s="1"/>
  <c r="M24" i="1"/>
  <c r="M26" i="1" s="1"/>
  <c r="N24" i="1"/>
  <c r="N26" i="1" s="1"/>
  <c r="O24" i="1"/>
  <c r="O26" i="1" s="1"/>
  <c r="D24" i="1"/>
  <c r="D26" i="1" s="1"/>
  <c r="E452" i="2" l="1"/>
  <c r="F452" i="2"/>
  <c r="G452" i="2"/>
  <c r="H452" i="2"/>
  <c r="I452" i="2"/>
  <c r="J452" i="2"/>
  <c r="K452" i="2"/>
  <c r="L452" i="2"/>
  <c r="M452" i="2"/>
  <c r="N452" i="2"/>
  <c r="O452" i="2"/>
  <c r="D452" i="2"/>
  <c r="E451" i="2"/>
  <c r="F451" i="2"/>
  <c r="G451" i="2"/>
  <c r="H451" i="2"/>
  <c r="I451" i="2"/>
  <c r="J451" i="2"/>
  <c r="K451" i="2"/>
  <c r="L451" i="2"/>
  <c r="M451" i="2"/>
  <c r="N451" i="2"/>
  <c r="O451" i="2"/>
  <c r="D451" i="2"/>
  <c r="O470" i="2"/>
  <c r="O471" i="2" s="1"/>
  <c r="N470" i="2"/>
  <c r="N471" i="2" s="1"/>
  <c r="M470" i="2"/>
  <c r="M471" i="2" s="1"/>
  <c r="L470" i="2"/>
  <c r="L471" i="2" s="1"/>
  <c r="K470" i="2"/>
  <c r="K471" i="2" s="1"/>
  <c r="J470" i="2"/>
  <c r="J471" i="2" s="1"/>
  <c r="I470" i="2"/>
  <c r="I471" i="2" s="1"/>
  <c r="H470" i="2"/>
  <c r="H471" i="2" s="1"/>
  <c r="G470" i="2"/>
  <c r="G471" i="2" s="1"/>
  <c r="F470" i="2"/>
  <c r="F471" i="2" s="1"/>
  <c r="E470" i="2"/>
  <c r="E471" i="2" s="1"/>
  <c r="D470" i="2"/>
  <c r="D471" i="2" s="1"/>
  <c r="O461" i="2"/>
  <c r="O475" i="2" s="1"/>
  <c r="N461" i="2"/>
  <c r="N475" i="2" s="1"/>
  <c r="M461" i="2"/>
  <c r="M475" i="2" s="1"/>
  <c r="L461" i="2"/>
  <c r="L475" i="2" s="1"/>
  <c r="K461" i="2"/>
  <c r="K475" i="2" s="1"/>
  <c r="J461" i="2"/>
  <c r="J475" i="2" s="1"/>
  <c r="I461" i="2"/>
  <c r="H461" i="2"/>
  <c r="H475" i="2" s="1"/>
  <c r="G461" i="2"/>
  <c r="F461" i="2"/>
  <c r="F475" i="2" s="1"/>
  <c r="E461" i="2"/>
  <c r="D461" i="2"/>
  <c r="O413" i="2"/>
  <c r="O414" i="2" s="1"/>
  <c r="N413" i="2"/>
  <c r="N414" i="2" s="1"/>
  <c r="M413" i="2"/>
  <c r="M414" i="2" s="1"/>
  <c r="L413" i="2"/>
  <c r="L414" i="2" s="1"/>
  <c r="K413" i="2"/>
  <c r="K414" i="2" s="1"/>
  <c r="J413" i="2"/>
  <c r="J422" i="2" s="1"/>
  <c r="I413" i="2"/>
  <c r="I414" i="2" s="1"/>
  <c r="H413" i="2"/>
  <c r="H414" i="2" s="1"/>
  <c r="G413" i="2"/>
  <c r="G414" i="2" s="1"/>
  <c r="F413" i="2"/>
  <c r="F414" i="2" s="1"/>
  <c r="E413" i="2"/>
  <c r="E414" i="2" s="1"/>
  <c r="D413" i="2"/>
  <c r="D414" i="2" s="1"/>
  <c r="O405" i="2"/>
  <c r="O423" i="2" s="1"/>
  <c r="N405" i="2"/>
  <c r="N423" i="2" s="1"/>
  <c r="M405" i="2"/>
  <c r="M423" i="2" s="1"/>
  <c r="L405" i="2"/>
  <c r="L423" i="2" s="1"/>
  <c r="K405" i="2"/>
  <c r="K423" i="2" s="1"/>
  <c r="I405" i="2"/>
  <c r="H405" i="2"/>
  <c r="G405" i="2"/>
  <c r="F405" i="2"/>
  <c r="E405" i="2"/>
  <c r="D405" i="2"/>
  <c r="O393" i="2"/>
  <c r="O398" i="2" s="1"/>
  <c r="N393" i="2"/>
  <c r="N398" i="2" s="1"/>
  <c r="M393" i="2"/>
  <c r="M398" i="2" s="1"/>
  <c r="L393" i="2"/>
  <c r="L398" i="2" s="1"/>
  <c r="K393" i="2"/>
  <c r="K398" i="2" s="1"/>
  <c r="J393" i="2"/>
  <c r="J398" i="2" s="1"/>
  <c r="I393" i="2"/>
  <c r="I398" i="2" s="1"/>
  <c r="H393" i="2"/>
  <c r="H398" i="2" s="1"/>
  <c r="G393" i="2"/>
  <c r="G398" i="2" s="1"/>
  <c r="F393" i="2"/>
  <c r="F398" i="2" s="1"/>
  <c r="E393" i="2"/>
  <c r="E398" i="2" s="1"/>
  <c r="D393" i="2"/>
  <c r="D398" i="2" s="1"/>
  <c r="E369" i="2"/>
  <c r="E370" i="2" s="1"/>
  <c r="F369" i="2"/>
  <c r="F370" i="2" s="1"/>
  <c r="G369" i="2"/>
  <c r="G370" i="2" s="1"/>
  <c r="H369" i="2"/>
  <c r="H370" i="2" s="1"/>
  <c r="I369" i="2"/>
  <c r="I370" i="2" s="1"/>
  <c r="J369" i="2"/>
  <c r="J370" i="2" s="1"/>
  <c r="K369" i="2"/>
  <c r="K370" i="2" s="1"/>
  <c r="L369" i="2"/>
  <c r="L370" i="2" s="1"/>
  <c r="M369" i="2"/>
  <c r="M370" i="2" s="1"/>
  <c r="N369" i="2"/>
  <c r="N370" i="2" s="1"/>
  <c r="O369" i="2"/>
  <c r="O370" i="2" s="1"/>
  <c r="D369" i="2"/>
  <c r="D370" i="2" s="1"/>
  <c r="E349" i="2"/>
  <c r="F349" i="2"/>
  <c r="G349" i="2"/>
  <c r="H349" i="2"/>
  <c r="I349" i="2"/>
  <c r="J349" i="2"/>
  <c r="K349" i="2"/>
  <c r="L349" i="2"/>
  <c r="M349" i="2"/>
  <c r="N349" i="2"/>
  <c r="O349" i="2"/>
  <c r="D349" i="2"/>
  <c r="K249" i="2"/>
  <c r="L249" i="2"/>
  <c r="K298" i="2"/>
  <c r="K304" i="2" s="1"/>
  <c r="K343" i="2"/>
  <c r="K348" i="2" s="1"/>
  <c r="L343" i="2"/>
  <c r="L348" i="2" s="1"/>
  <c r="O362" i="2"/>
  <c r="O363" i="2" s="1"/>
  <c r="N362" i="2"/>
  <c r="N363" i="2" s="1"/>
  <c r="M362" i="2"/>
  <c r="M363" i="2" s="1"/>
  <c r="L362" i="2"/>
  <c r="L363" i="2" s="1"/>
  <c r="K362" i="2"/>
  <c r="K363" i="2" s="1"/>
  <c r="J362" i="2"/>
  <c r="J363" i="2" s="1"/>
  <c r="I362" i="2"/>
  <c r="I363" i="2" s="1"/>
  <c r="H362" i="2"/>
  <c r="H363" i="2" s="1"/>
  <c r="G362" i="2"/>
  <c r="G363" i="2" s="1"/>
  <c r="F362" i="2"/>
  <c r="F363" i="2" s="1"/>
  <c r="E362" i="2"/>
  <c r="E363" i="2" s="1"/>
  <c r="D362" i="2"/>
  <c r="D363" i="2" s="1"/>
  <c r="O356" i="2"/>
  <c r="N356" i="2"/>
  <c r="M356" i="2"/>
  <c r="L356" i="2"/>
  <c r="K356" i="2"/>
  <c r="J356" i="2"/>
  <c r="I356" i="2"/>
  <c r="H356" i="2"/>
  <c r="G356" i="2"/>
  <c r="F356" i="2"/>
  <c r="E356" i="2"/>
  <c r="D356" i="2"/>
  <c r="O343" i="2"/>
  <c r="O348" i="2" s="1"/>
  <c r="N343" i="2"/>
  <c r="N348" i="2" s="1"/>
  <c r="M343" i="2"/>
  <c r="M348" i="2" s="1"/>
  <c r="J343" i="2"/>
  <c r="J348" i="2" s="1"/>
  <c r="I343" i="2"/>
  <c r="I348" i="2" s="1"/>
  <c r="H343" i="2"/>
  <c r="H348" i="2" s="1"/>
  <c r="G343" i="2"/>
  <c r="G348" i="2" s="1"/>
  <c r="F343" i="2"/>
  <c r="F348" i="2" s="1"/>
  <c r="E343" i="2"/>
  <c r="E348" i="2" s="1"/>
  <c r="D343" i="2"/>
  <c r="D348" i="2" s="1"/>
  <c r="O315" i="2"/>
  <c r="O316" i="2" s="1"/>
  <c r="O325" i="2" s="1"/>
  <c r="N315" i="2"/>
  <c r="N316" i="2" s="1"/>
  <c r="N325" i="2" s="1"/>
  <c r="M315" i="2"/>
  <c r="M316" i="2" s="1"/>
  <c r="M325" i="2" s="1"/>
  <c r="L315" i="2"/>
  <c r="L316" i="2" s="1"/>
  <c r="L325" i="2" s="1"/>
  <c r="K315" i="2"/>
  <c r="K316" i="2" s="1"/>
  <c r="K325" i="2" s="1"/>
  <c r="J315" i="2"/>
  <c r="J316" i="2" s="1"/>
  <c r="J325" i="2" s="1"/>
  <c r="I315" i="2"/>
  <c r="I316" i="2" s="1"/>
  <c r="I325" i="2" s="1"/>
  <c r="H315" i="2"/>
  <c r="H316" i="2" s="1"/>
  <c r="H325" i="2" s="1"/>
  <c r="G315" i="2"/>
  <c r="G316" i="2" s="1"/>
  <c r="G325" i="2" s="1"/>
  <c r="F315" i="2"/>
  <c r="F316" i="2" s="1"/>
  <c r="F325" i="2" s="1"/>
  <c r="E315" i="2"/>
  <c r="E316" i="2" s="1"/>
  <c r="E325" i="2" s="1"/>
  <c r="D315" i="2"/>
  <c r="D316" i="2" s="1"/>
  <c r="D325" i="2" s="1"/>
  <c r="O298" i="2"/>
  <c r="O304" i="2" s="1"/>
  <c r="N298" i="2"/>
  <c r="N304" i="2" s="1"/>
  <c r="M298" i="2"/>
  <c r="M304" i="2" s="1"/>
  <c r="L298" i="2"/>
  <c r="L304" i="2" s="1"/>
  <c r="J298" i="2"/>
  <c r="J304" i="2" s="1"/>
  <c r="I298" i="2"/>
  <c r="I304" i="2" s="1"/>
  <c r="H298" i="2"/>
  <c r="H304" i="2" s="1"/>
  <c r="G298" i="2"/>
  <c r="G304" i="2" s="1"/>
  <c r="F298" i="2"/>
  <c r="F304" i="2" s="1"/>
  <c r="E298" i="2"/>
  <c r="E304" i="2" s="1"/>
  <c r="D298" i="2"/>
  <c r="D304" i="2" s="1"/>
  <c r="E263" i="2"/>
  <c r="F263" i="2"/>
  <c r="G263" i="2"/>
  <c r="H263" i="2"/>
  <c r="I263" i="2"/>
  <c r="J263" i="2"/>
  <c r="K263" i="2"/>
  <c r="L263" i="2"/>
  <c r="M263" i="2"/>
  <c r="N263" i="2"/>
  <c r="O263" i="2"/>
  <c r="D263" i="2"/>
  <c r="O271" i="2"/>
  <c r="N271" i="2"/>
  <c r="M271" i="2"/>
  <c r="L271" i="2"/>
  <c r="K271" i="2"/>
  <c r="J271" i="2"/>
  <c r="I271" i="2"/>
  <c r="H271" i="2"/>
  <c r="G271" i="2"/>
  <c r="F271" i="2"/>
  <c r="E271" i="2"/>
  <c r="D271" i="2"/>
  <c r="K253" i="2"/>
  <c r="O249" i="2"/>
  <c r="O253" i="2" s="1"/>
  <c r="N249" i="2"/>
  <c r="N253" i="2" s="1"/>
  <c r="M249" i="2"/>
  <c r="M253" i="2" s="1"/>
  <c r="L253" i="2"/>
  <c r="J249" i="2"/>
  <c r="J253" i="2" s="1"/>
  <c r="I249" i="2"/>
  <c r="I253" i="2" s="1"/>
  <c r="H249" i="2"/>
  <c r="H253" i="2" s="1"/>
  <c r="G249" i="2"/>
  <c r="G253" i="2" s="1"/>
  <c r="F249" i="2"/>
  <c r="F253" i="2" s="1"/>
  <c r="E249" i="2"/>
  <c r="E253" i="2" s="1"/>
  <c r="D249" i="2"/>
  <c r="D253" i="2" s="1"/>
  <c r="E223" i="2"/>
  <c r="E224" i="2" s="1"/>
  <c r="F223" i="2"/>
  <c r="F224" i="2" s="1"/>
  <c r="G223" i="2"/>
  <c r="G224" i="2" s="1"/>
  <c r="H223" i="2"/>
  <c r="H224" i="2" s="1"/>
  <c r="I223" i="2"/>
  <c r="I224" i="2" s="1"/>
  <c r="J223" i="2"/>
  <c r="J224" i="2" s="1"/>
  <c r="K223" i="2"/>
  <c r="K224" i="2" s="1"/>
  <c r="L223" i="2"/>
  <c r="L224" i="2" s="1"/>
  <c r="M223" i="2"/>
  <c r="M224" i="2" s="1"/>
  <c r="N223" i="2"/>
  <c r="N224" i="2" s="1"/>
  <c r="O223" i="2"/>
  <c r="O224" i="2" s="1"/>
  <c r="D223" i="2"/>
  <c r="D224" i="2" s="1"/>
  <c r="E205" i="2"/>
  <c r="F205" i="2"/>
  <c r="G205" i="2"/>
  <c r="H205" i="2"/>
  <c r="I205" i="2"/>
  <c r="K205" i="2"/>
  <c r="L205" i="2"/>
  <c r="M205" i="2"/>
  <c r="N205" i="2"/>
  <c r="O205" i="2"/>
  <c r="D205" i="2"/>
  <c r="K204" i="2"/>
  <c r="O215" i="2"/>
  <c r="O216" i="2" s="1"/>
  <c r="N215" i="2"/>
  <c r="N216" i="2" s="1"/>
  <c r="N231" i="2" s="1"/>
  <c r="M215" i="2"/>
  <c r="M216" i="2" s="1"/>
  <c r="M231" i="2" s="1"/>
  <c r="L215" i="2"/>
  <c r="L216" i="2" s="1"/>
  <c r="L231" i="2" s="1"/>
  <c r="K215" i="2"/>
  <c r="K216" i="2" s="1"/>
  <c r="J215" i="2"/>
  <c r="J230" i="2" s="1"/>
  <c r="I215" i="2"/>
  <c r="I216" i="2" s="1"/>
  <c r="I231" i="2" s="1"/>
  <c r="H215" i="2"/>
  <c r="H216" i="2" s="1"/>
  <c r="H231" i="2" s="1"/>
  <c r="G215" i="2"/>
  <c r="G216" i="2" s="1"/>
  <c r="F215" i="2"/>
  <c r="F216" i="2" s="1"/>
  <c r="F231" i="2" s="1"/>
  <c r="E215" i="2"/>
  <c r="E216" i="2" s="1"/>
  <c r="E231" i="2" s="1"/>
  <c r="D215" i="2"/>
  <c r="D216" i="2" s="1"/>
  <c r="D231" i="2" s="1"/>
  <c r="O200" i="2"/>
  <c r="O204" i="2" s="1"/>
  <c r="N200" i="2"/>
  <c r="N204" i="2" s="1"/>
  <c r="M200" i="2"/>
  <c r="M204" i="2" s="1"/>
  <c r="L200" i="2"/>
  <c r="L204" i="2" s="1"/>
  <c r="J200" i="2"/>
  <c r="I200" i="2"/>
  <c r="I204" i="2" s="1"/>
  <c r="H200" i="2"/>
  <c r="H204" i="2" s="1"/>
  <c r="G200" i="2"/>
  <c r="G204" i="2" s="1"/>
  <c r="F200" i="2"/>
  <c r="F204" i="2" s="1"/>
  <c r="E200" i="2"/>
  <c r="E204" i="2" s="1"/>
  <c r="D200" i="2"/>
  <c r="D204" i="2" s="1"/>
  <c r="O175" i="2"/>
  <c r="O176" i="2" s="1"/>
  <c r="N175" i="2"/>
  <c r="N176" i="2" s="1"/>
  <c r="M175" i="2"/>
  <c r="M176" i="2" s="1"/>
  <c r="L175" i="2"/>
  <c r="L176" i="2" s="1"/>
  <c r="G175" i="2"/>
  <c r="G176" i="2" s="1"/>
  <c r="F175" i="2"/>
  <c r="F176" i="2" s="1"/>
  <c r="E175" i="2"/>
  <c r="E176" i="2" s="1"/>
  <c r="D175" i="2"/>
  <c r="D176" i="2" s="1"/>
  <c r="E153" i="2"/>
  <c r="E159" i="2" s="1"/>
  <c r="F153" i="2"/>
  <c r="F159" i="2" s="1"/>
  <c r="G153" i="2"/>
  <c r="G159" i="2" s="1"/>
  <c r="H153" i="2"/>
  <c r="H159" i="2" s="1"/>
  <c r="I153" i="2"/>
  <c r="I159" i="2" s="1"/>
  <c r="J153" i="2"/>
  <c r="J159" i="2" s="1"/>
  <c r="K153" i="2"/>
  <c r="K159" i="2" s="1"/>
  <c r="L153" i="2"/>
  <c r="L159" i="2" s="1"/>
  <c r="M153" i="2"/>
  <c r="M159" i="2" s="1"/>
  <c r="N153" i="2"/>
  <c r="N159" i="2" s="1"/>
  <c r="O153" i="2"/>
  <c r="O159" i="2" s="1"/>
  <c r="D153" i="2"/>
  <c r="D159" i="2" s="1"/>
  <c r="K175" i="2"/>
  <c r="K176" i="2" s="1"/>
  <c r="J175" i="2"/>
  <c r="J183" i="2" s="1"/>
  <c r="I175" i="2"/>
  <c r="I176" i="2" s="1"/>
  <c r="H175" i="2"/>
  <c r="H176" i="2" s="1"/>
  <c r="O166" i="2"/>
  <c r="O184" i="2" s="1"/>
  <c r="N166" i="2"/>
  <c r="N184" i="2" s="1"/>
  <c r="M166" i="2"/>
  <c r="M184" i="2" s="1"/>
  <c r="L166" i="2"/>
  <c r="L184" i="2" s="1"/>
  <c r="K166" i="2"/>
  <c r="K184" i="2" s="1"/>
  <c r="I166" i="2"/>
  <c r="H166" i="2"/>
  <c r="G166" i="2"/>
  <c r="F166" i="2"/>
  <c r="E166" i="2"/>
  <c r="D166" i="2"/>
  <c r="E133" i="2"/>
  <c r="E134" i="2" s="1"/>
  <c r="F133" i="2"/>
  <c r="F134" i="2" s="1"/>
  <c r="G133" i="2"/>
  <c r="G134" i="2" s="1"/>
  <c r="H133" i="2"/>
  <c r="H134" i="2" s="1"/>
  <c r="I133" i="2"/>
  <c r="I134" i="2" s="1"/>
  <c r="J133" i="2"/>
  <c r="J134" i="2" s="1"/>
  <c r="K133" i="2"/>
  <c r="K134" i="2" s="1"/>
  <c r="L133" i="2"/>
  <c r="L134" i="2" s="1"/>
  <c r="M133" i="2"/>
  <c r="M134" i="2" s="1"/>
  <c r="N133" i="2"/>
  <c r="N134" i="2" s="1"/>
  <c r="O133" i="2"/>
  <c r="O134" i="2" s="1"/>
  <c r="D133" i="2"/>
  <c r="D134" i="2" s="1"/>
  <c r="E125" i="2"/>
  <c r="E126" i="2" s="1"/>
  <c r="F125" i="2"/>
  <c r="F126" i="2" s="1"/>
  <c r="G125" i="2"/>
  <c r="G126" i="2" s="1"/>
  <c r="H125" i="2"/>
  <c r="H126" i="2" s="1"/>
  <c r="I125" i="2"/>
  <c r="I126" i="2" s="1"/>
  <c r="J125" i="2"/>
  <c r="J126" i="2" s="1"/>
  <c r="J139" i="2" s="1"/>
  <c r="K125" i="2"/>
  <c r="K126" i="2" s="1"/>
  <c r="L125" i="2"/>
  <c r="L126" i="2" s="1"/>
  <c r="M125" i="2"/>
  <c r="M126" i="2" s="1"/>
  <c r="N125" i="2"/>
  <c r="N126" i="2" s="1"/>
  <c r="O125" i="2"/>
  <c r="O126" i="2" s="1"/>
  <c r="D125" i="2"/>
  <c r="D126" i="2" s="1"/>
  <c r="E118" i="2"/>
  <c r="E139" i="2" s="1"/>
  <c r="F118" i="2"/>
  <c r="F139" i="2" s="1"/>
  <c r="G118" i="2"/>
  <c r="G139" i="2" s="1"/>
  <c r="H118" i="2"/>
  <c r="H139" i="2" s="1"/>
  <c r="I118" i="2"/>
  <c r="I139" i="2" s="1"/>
  <c r="K118" i="2"/>
  <c r="L118" i="2"/>
  <c r="M118" i="2"/>
  <c r="N118" i="2"/>
  <c r="O118" i="2"/>
  <c r="D118" i="2"/>
  <c r="O105" i="2"/>
  <c r="O110" i="2" s="1"/>
  <c r="N105" i="2"/>
  <c r="N110" i="2" s="1"/>
  <c r="M105" i="2"/>
  <c r="M110" i="2" s="1"/>
  <c r="L105" i="2"/>
  <c r="L110" i="2" s="1"/>
  <c r="K105" i="2"/>
  <c r="K110" i="2" s="1"/>
  <c r="J105" i="2"/>
  <c r="I105" i="2"/>
  <c r="I110" i="2" s="1"/>
  <c r="H105" i="2"/>
  <c r="H110" i="2" s="1"/>
  <c r="G105" i="2"/>
  <c r="G110" i="2" s="1"/>
  <c r="F105" i="2"/>
  <c r="F110" i="2" s="1"/>
  <c r="E105" i="2"/>
  <c r="E110" i="2" s="1"/>
  <c r="D105" i="2"/>
  <c r="D110" i="2" s="1"/>
  <c r="E84" i="2"/>
  <c r="E85" i="2" s="1"/>
  <c r="F84" i="2"/>
  <c r="F85" i="2" s="1"/>
  <c r="G84" i="2"/>
  <c r="G85" i="2" s="1"/>
  <c r="H84" i="2"/>
  <c r="H85" i="2" s="1"/>
  <c r="I84" i="2"/>
  <c r="I85" i="2" s="1"/>
  <c r="J84" i="2"/>
  <c r="J85" i="2" s="1"/>
  <c r="K84" i="2"/>
  <c r="K85" i="2" s="1"/>
  <c r="L84" i="2"/>
  <c r="L85" i="2" s="1"/>
  <c r="M84" i="2"/>
  <c r="M85" i="2" s="1"/>
  <c r="N84" i="2"/>
  <c r="N85" i="2" s="1"/>
  <c r="O84" i="2"/>
  <c r="O85" i="2" s="1"/>
  <c r="D84" i="2"/>
  <c r="D85" i="2" s="1"/>
  <c r="E67" i="2"/>
  <c r="G67" i="2"/>
  <c r="I67" i="2"/>
  <c r="J67" i="2"/>
  <c r="M67" i="2"/>
  <c r="N67" i="2"/>
  <c r="D67" i="2"/>
  <c r="O76" i="2"/>
  <c r="O77" i="2" s="1"/>
  <c r="N76" i="2"/>
  <c r="N77" i="2" s="1"/>
  <c r="M76" i="2"/>
  <c r="M77" i="2" s="1"/>
  <c r="L76" i="2"/>
  <c r="L77" i="2" s="1"/>
  <c r="K76" i="2"/>
  <c r="K77" i="2" s="1"/>
  <c r="J76" i="2"/>
  <c r="I76" i="2"/>
  <c r="I77" i="2" s="1"/>
  <c r="H76" i="2"/>
  <c r="H77" i="2" s="1"/>
  <c r="G76" i="2"/>
  <c r="G77" i="2" s="1"/>
  <c r="F76" i="2"/>
  <c r="F77" i="2" s="1"/>
  <c r="E76" i="2"/>
  <c r="E77" i="2" s="1"/>
  <c r="D76" i="2"/>
  <c r="D77" i="2" s="1"/>
  <c r="O61" i="2"/>
  <c r="O66" i="2" s="1"/>
  <c r="N61" i="2"/>
  <c r="N66" i="2" s="1"/>
  <c r="M61" i="2"/>
  <c r="M66" i="2" s="1"/>
  <c r="L61" i="2"/>
  <c r="L66" i="2" s="1"/>
  <c r="K61" i="2"/>
  <c r="K66" i="2" s="1"/>
  <c r="J61" i="2"/>
  <c r="J66" i="2" s="1"/>
  <c r="I61" i="2"/>
  <c r="I66" i="2" s="1"/>
  <c r="H61" i="2"/>
  <c r="H66" i="2" s="1"/>
  <c r="G61" i="2"/>
  <c r="G66" i="2" s="1"/>
  <c r="F61" i="2"/>
  <c r="F66" i="2" s="1"/>
  <c r="E61" i="2"/>
  <c r="E66" i="2" s="1"/>
  <c r="D61" i="2"/>
  <c r="D66" i="2" s="1"/>
  <c r="J42" i="2"/>
  <c r="E32" i="2"/>
  <c r="F32" i="2"/>
  <c r="G32" i="2"/>
  <c r="H32" i="2"/>
  <c r="I32" i="2"/>
  <c r="J32" i="2"/>
  <c r="J41" i="2" s="1"/>
  <c r="K32" i="2"/>
  <c r="L32" i="2"/>
  <c r="M32" i="2"/>
  <c r="N32" i="2"/>
  <c r="O32" i="2"/>
  <c r="D32" i="2"/>
  <c r="E24" i="2"/>
  <c r="E42" i="2" s="1"/>
  <c r="F24" i="2"/>
  <c r="F42" i="2" s="1"/>
  <c r="G24" i="2"/>
  <c r="G42" i="2" s="1"/>
  <c r="H24" i="2"/>
  <c r="H42" i="2" s="1"/>
  <c r="I24" i="2"/>
  <c r="I42" i="2" s="1"/>
  <c r="K24" i="2"/>
  <c r="K42" i="2" s="1"/>
  <c r="L24" i="2"/>
  <c r="L42" i="2" s="1"/>
  <c r="M24" i="2"/>
  <c r="M42" i="2" s="1"/>
  <c r="N24" i="2"/>
  <c r="N42" i="2" s="1"/>
  <c r="O24" i="2"/>
  <c r="O42" i="2" s="1"/>
  <c r="D24" i="2"/>
  <c r="D42" i="2" s="1"/>
  <c r="E17" i="2"/>
  <c r="F17" i="2"/>
  <c r="G17" i="2"/>
  <c r="H17" i="2"/>
  <c r="I17" i="2"/>
  <c r="J17" i="2"/>
  <c r="K17" i="2"/>
  <c r="L17" i="2"/>
  <c r="L44" i="2" s="1"/>
  <c r="M17" i="2"/>
  <c r="M44" i="2" s="1"/>
  <c r="N17" i="2"/>
  <c r="N44" i="2" s="1"/>
  <c r="O17" i="2"/>
  <c r="O44" i="2" s="1"/>
  <c r="D17" i="2"/>
  <c r="D44" i="2" s="1"/>
  <c r="E10" i="2"/>
  <c r="E16" i="2" s="1"/>
  <c r="F10" i="2"/>
  <c r="F16" i="2" s="1"/>
  <c r="G10" i="2"/>
  <c r="G16" i="2" s="1"/>
  <c r="H10" i="2"/>
  <c r="H16" i="2" s="1"/>
  <c r="I10" i="2"/>
  <c r="I16" i="2" s="1"/>
  <c r="J10" i="2"/>
  <c r="J16" i="2" s="1"/>
  <c r="K10" i="2"/>
  <c r="K16" i="2" s="1"/>
  <c r="L10" i="2"/>
  <c r="L16" i="2" s="1"/>
  <c r="M10" i="2"/>
  <c r="M16" i="2" s="1"/>
  <c r="N10" i="2"/>
  <c r="N16" i="2" s="1"/>
  <c r="O10" i="2"/>
  <c r="O16" i="2" s="1"/>
  <c r="D10" i="2"/>
  <c r="D16" i="2" s="1"/>
  <c r="E84" i="1"/>
  <c r="E85" i="1" s="1"/>
  <c r="E87" i="1" s="1"/>
  <c r="F84" i="1"/>
  <c r="F85" i="1" s="1"/>
  <c r="F87" i="1" s="1"/>
  <c r="I84" i="1"/>
  <c r="I85" i="1" s="1"/>
  <c r="I87" i="1" s="1"/>
  <c r="J84" i="1"/>
  <c r="J85" i="1" s="1"/>
  <c r="J87" i="1" s="1"/>
  <c r="K84" i="1"/>
  <c r="K85" i="1" s="1"/>
  <c r="K87" i="1" s="1"/>
  <c r="L84" i="1"/>
  <c r="L85" i="1" s="1"/>
  <c r="L87" i="1" s="1"/>
  <c r="M84" i="1"/>
  <c r="M85" i="1" s="1"/>
  <c r="M87" i="1" s="1"/>
  <c r="N84" i="1"/>
  <c r="N85" i="1" s="1"/>
  <c r="N87" i="1" s="1"/>
  <c r="D85" i="1"/>
  <c r="D87" i="1" s="1"/>
  <c r="E142" i="1"/>
  <c r="E144" i="1" s="1"/>
  <c r="F142" i="1"/>
  <c r="F144" i="1" s="1"/>
  <c r="G142" i="1"/>
  <c r="G144" i="1" s="1"/>
  <c r="H142" i="1"/>
  <c r="H144" i="1" s="1"/>
  <c r="I142" i="1"/>
  <c r="I144" i="1" s="1"/>
  <c r="J142" i="1"/>
  <c r="J144" i="1" s="1"/>
  <c r="K142" i="1"/>
  <c r="K144" i="1" s="1"/>
  <c r="L142" i="1"/>
  <c r="L144" i="1" s="1"/>
  <c r="M142" i="1"/>
  <c r="M144" i="1" s="1"/>
  <c r="N142" i="1"/>
  <c r="N144" i="1" s="1"/>
  <c r="O142" i="1"/>
  <c r="O144" i="1" s="1"/>
  <c r="D142" i="1"/>
  <c r="D144" i="1" s="1"/>
  <c r="E170" i="1"/>
  <c r="E172" i="1" s="1"/>
  <c r="F170" i="1"/>
  <c r="F172" i="1" s="1"/>
  <c r="G170" i="1"/>
  <c r="G172" i="1" s="1"/>
  <c r="H170" i="1"/>
  <c r="H172" i="1" s="1"/>
  <c r="I170" i="1"/>
  <c r="I172" i="1" s="1"/>
  <c r="J170" i="1"/>
  <c r="J172" i="1" s="1"/>
  <c r="K170" i="1"/>
  <c r="K172" i="1" s="1"/>
  <c r="L170" i="1"/>
  <c r="L172" i="1" s="1"/>
  <c r="M170" i="1"/>
  <c r="M172" i="1" s="1"/>
  <c r="N170" i="1"/>
  <c r="N172" i="1" s="1"/>
  <c r="O170" i="1"/>
  <c r="O172" i="1" s="1"/>
  <c r="D170" i="1"/>
  <c r="D172" i="1" s="1"/>
  <c r="E199" i="1"/>
  <c r="E201" i="1" s="1"/>
  <c r="F199" i="1"/>
  <c r="F201" i="1" s="1"/>
  <c r="G199" i="1"/>
  <c r="G201" i="1" s="1"/>
  <c r="H199" i="1"/>
  <c r="H201" i="1" s="1"/>
  <c r="I199" i="1"/>
  <c r="I201" i="1" s="1"/>
  <c r="J199" i="1"/>
  <c r="J201" i="1" s="1"/>
  <c r="K199" i="1"/>
  <c r="K201" i="1" s="1"/>
  <c r="L199" i="1"/>
  <c r="L201" i="1" s="1"/>
  <c r="M199" i="1"/>
  <c r="M201" i="1" s="1"/>
  <c r="N199" i="1"/>
  <c r="N201" i="1" s="1"/>
  <c r="O199" i="1"/>
  <c r="O201" i="1" s="1"/>
  <c r="D199" i="1"/>
  <c r="D201" i="1" s="1"/>
  <c r="E230" i="1"/>
  <c r="E232" i="1" s="1"/>
  <c r="F230" i="1"/>
  <c r="F232" i="1" s="1"/>
  <c r="G230" i="1"/>
  <c r="G232" i="1" s="1"/>
  <c r="H230" i="1"/>
  <c r="H232" i="1" s="1"/>
  <c r="I230" i="1"/>
  <c r="I232" i="1" s="1"/>
  <c r="J230" i="1"/>
  <c r="J232" i="1" s="1"/>
  <c r="K230" i="1"/>
  <c r="K232" i="1" s="1"/>
  <c r="L230" i="1"/>
  <c r="L232" i="1" s="1"/>
  <c r="M230" i="1"/>
  <c r="M232" i="1" s="1"/>
  <c r="N230" i="1"/>
  <c r="N232" i="1" s="1"/>
  <c r="O230" i="1"/>
  <c r="O232" i="1" s="1"/>
  <c r="D230" i="1"/>
  <c r="D232" i="1" s="1"/>
  <c r="E258" i="1"/>
  <c r="E260" i="1" s="1"/>
  <c r="F258" i="1"/>
  <c r="F260" i="1" s="1"/>
  <c r="G258" i="1"/>
  <c r="G260" i="1" s="1"/>
  <c r="H258" i="1"/>
  <c r="H260" i="1" s="1"/>
  <c r="I258" i="1"/>
  <c r="I260" i="1" s="1"/>
  <c r="J258" i="1"/>
  <c r="J260" i="1" s="1"/>
  <c r="K258" i="1"/>
  <c r="K260" i="1" s="1"/>
  <c r="L258" i="1"/>
  <c r="L260" i="1" s="1"/>
  <c r="M258" i="1"/>
  <c r="M260" i="1" s="1"/>
  <c r="N258" i="1"/>
  <c r="N260" i="1" s="1"/>
  <c r="O258" i="1"/>
  <c r="O260" i="1" s="1"/>
  <c r="D258" i="1"/>
  <c r="D260" i="1" s="1"/>
  <c r="E287" i="1"/>
  <c r="E289" i="1" s="1"/>
  <c r="F287" i="1"/>
  <c r="F289" i="1" s="1"/>
  <c r="G287" i="1"/>
  <c r="G289" i="1" s="1"/>
  <c r="H287" i="1"/>
  <c r="H289" i="1" s="1"/>
  <c r="I287" i="1"/>
  <c r="I289" i="1" s="1"/>
  <c r="J287" i="1"/>
  <c r="J289" i="1" s="1"/>
  <c r="K287" i="1"/>
  <c r="K289" i="1" s="1"/>
  <c r="L287" i="1"/>
  <c r="L289" i="1" s="1"/>
  <c r="M287" i="1"/>
  <c r="M289" i="1" s="1"/>
  <c r="N287" i="1"/>
  <c r="N289" i="1" s="1"/>
  <c r="O287" i="1"/>
  <c r="O289" i="1" s="1"/>
  <c r="D287" i="1"/>
  <c r="D289" i="1" s="1"/>
  <c r="G231" i="2" l="1"/>
  <c r="K231" i="2"/>
  <c r="O231" i="2"/>
  <c r="K299" i="2"/>
  <c r="K305" i="2" s="1"/>
  <c r="K477" i="2"/>
  <c r="I475" i="2"/>
  <c r="I477" i="2" s="1"/>
  <c r="G475" i="2"/>
  <c r="G477" i="2" s="1"/>
  <c r="E475" i="2"/>
  <c r="E477" i="2" s="1"/>
  <c r="D475" i="2"/>
  <c r="D477" i="2" s="1"/>
  <c r="J477" i="2"/>
  <c r="H477" i="2"/>
  <c r="F477" i="2"/>
  <c r="E375" i="2"/>
  <c r="G375" i="2"/>
  <c r="G377" i="2" s="1"/>
  <c r="I375" i="2"/>
  <c r="I377" i="2" s="1"/>
  <c r="K375" i="2"/>
  <c r="M375" i="2"/>
  <c r="O375" i="2"/>
  <c r="O377" i="2" s="1"/>
  <c r="D423" i="2"/>
  <c r="F423" i="2"/>
  <c r="H423" i="2"/>
  <c r="E423" i="2"/>
  <c r="G423" i="2"/>
  <c r="I423" i="2"/>
  <c r="L477" i="2"/>
  <c r="N477" i="2"/>
  <c r="D375" i="2"/>
  <c r="F375" i="2"/>
  <c r="H375" i="2"/>
  <c r="J375" i="2"/>
  <c r="L375" i="2"/>
  <c r="L377" i="2" s="1"/>
  <c r="N375" i="2"/>
  <c r="D422" i="2"/>
  <c r="N422" i="2"/>
  <c r="L422" i="2"/>
  <c r="L424" i="2" s="1"/>
  <c r="H422" i="2"/>
  <c r="F422" i="2"/>
  <c r="M477" i="2"/>
  <c r="O477" i="2"/>
  <c r="O422" i="2"/>
  <c r="M422" i="2"/>
  <c r="K422" i="2"/>
  <c r="K424" i="2" s="1"/>
  <c r="I422" i="2"/>
  <c r="G422" i="2"/>
  <c r="E422" i="2"/>
  <c r="E462" i="2"/>
  <c r="G462" i="2"/>
  <c r="I462" i="2"/>
  <c r="K462" i="2"/>
  <c r="M462" i="2"/>
  <c r="O462" i="2"/>
  <c r="D462" i="2"/>
  <c r="F462" i="2"/>
  <c r="H462" i="2"/>
  <c r="J462" i="2"/>
  <c r="J476" i="2" s="1"/>
  <c r="L462" i="2"/>
  <c r="N462" i="2"/>
  <c r="J424" i="2"/>
  <c r="D377" i="2"/>
  <c r="N377" i="2"/>
  <c r="J377" i="2"/>
  <c r="H377" i="2"/>
  <c r="F377" i="2"/>
  <c r="M377" i="2"/>
  <c r="K377" i="2"/>
  <c r="E377" i="2"/>
  <c r="D374" i="2"/>
  <c r="D376" i="2" s="1"/>
  <c r="N374" i="2"/>
  <c r="L374" i="2"/>
  <c r="L376" i="2" s="1"/>
  <c r="J374" i="2"/>
  <c r="H374" i="2"/>
  <c r="H376" i="2" s="1"/>
  <c r="F374" i="2"/>
  <c r="O374" i="2"/>
  <c r="M374" i="2"/>
  <c r="M376" i="2" s="1"/>
  <c r="K374" i="2"/>
  <c r="I374" i="2"/>
  <c r="G374" i="2"/>
  <c r="E374" i="2"/>
  <c r="E376" i="2" s="1"/>
  <c r="D394" i="2"/>
  <c r="F394" i="2"/>
  <c r="H394" i="2"/>
  <c r="J394" i="2"/>
  <c r="J399" i="2" s="1"/>
  <c r="L394" i="2"/>
  <c r="N394" i="2"/>
  <c r="E424" i="2"/>
  <c r="G424" i="2"/>
  <c r="I424" i="2"/>
  <c r="M424" i="2"/>
  <c r="O424" i="2"/>
  <c r="E394" i="2"/>
  <c r="G394" i="2"/>
  <c r="I394" i="2"/>
  <c r="K394" i="2"/>
  <c r="M394" i="2"/>
  <c r="O394" i="2"/>
  <c r="J414" i="2"/>
  <c r="J423" i="2" s="1"/>
  <c r="D424" i="2"/>
  <c r="F424" i="2"/>
  <c r="H424" i="2"/>
  <c r="N424" i="2"/>
  <c r="K327" i="2"/>
  <c r="O324" i="2"/>
  <c r="M324" i="2"/>
  <c r="M326" i="2" s="1"/>
  <c r="K324" i="2"/>
  <c r="K326" i="2" s="1"/>
  <c r="I324" i="2"/>
  <c r="I326" i="2" s="1"/>
  <c r="G324" i="2"/>
  <c r="E324" i="2"/>
  <c r="E326" i="2" s="1"/>
  <c r="D324" i="2"/>
  <c r="N324" i="2"/>
  <c r="N326" i="2" s="1"/>
  <c r="L324" i="2"/>
  <c r="J324" i="2"/>
  <c r="J326" i="2" s="1"/>
  <c r="H324" i="2"/>
  <c r="H326" i="2" s="1"/>
  <c r="F324" i="2"/>
  <c r="F326" i="2" s="1"/>
  <c r="G376" i="2"/>
  <c r="I376" i="2"/>
  <c r="K376" i="2"/>
  <c r="O376" i="2"/>
  <c r="F376" i="2"/>
  <c r="J376" i="2"/>
  <c r="N376" i="2"/>
  <c r="O299" i="2"/>
  <c r="O305" i="2" s="1"/>
  <c r="O327" i="2" s="1"/>
  <c r="M299" i="2"/>
  <c r="M305" i="2" s="1"/>
  <c r="M327" i="2" s="1"/>
  <c r="I299" i="2"/>
  <c r="I305" i="2" s="1"/>
  <c r="I327" i="2" s="1"/>
  <c r="G299" i="2"/>
  <c r="G305" i="2" s="1"/>
  <c r="G327" i="2" s="1"/>
  <c r="E299" i="2"/>
  <c r="E305" i="2" s="1"/>
  <c r="E327" i="2" s="1"/>
  <c r="D299" i="2"/>
  <c r="D305" i="2" s="1"/>
  <c r="D327" i="2" s="1"/>
  <c r="N299" i="2"/>
  <c r="N305" i="2" s="1"/>
  <c r="N327" i="2" s="1"/>
  <c r="L299" i="2"/>
  <c r="L305" i="2" s="1"/>
  <c r="L327" i="2" s="1"/>
  <c r="J299" i="2"/>
  <c r="J305" i="2" s="1"/>
  <c r="J327" i="2" s="1"/>
  <c r="H299" i="2"/>
  <c r="H305" i="2" s="1"/>
  <c r="H327" i="2" s="1"/>
  <c r="F299" i="2"/>
  <c r="F305" i="2" s="1"/>
  <c r="F327" i="2" s="1"/>
  <c r="O280" i="2"/>
  <c r="O282" i="2" s="1"/>
  <c r="M280" i="2"/>
  <c r="M282" i="2" s="1"/>
  <c r="K280" i="2"/>
  <c r="K282" i="2" s="1"/>
  <c r="I280" i="2"/>
  <c r="I282" i="2" s="1"/>
  <c r="G280" i="2"/>
  <c r="G282" i="2" s="1"/>
  <c r="E280" i="2"/>
  <c r="E282" i="2" s="1"/>
  <c r="D280" i="2"/>
  <c r="N280" i="2"/>
  <c r="N282" i="2" s="1"/>
  <c r="L280" i="2"/>
  <c r="L282" i="2" s="1"/>
  <c r="J280" i="2"/>
  <c r="J282" i="2" s="1"/>
  <c r="H280" i="2"/>
  <c r="H282" i="2" s="1"/>
  <c r="F280" i="2"/>
  <c r="F282" i="2" s="1"/>
  <c r="G326" i="2"/>
  <c r="O326" i="2"/>
  <c r="D326" i="2"/>
  <c r="L326" i="2"/>
  <c r="D282" i="2"/>
  <c r="E272" i="2"/>
  <c r="E281" i="2" s="1"/>
  <c r="E283" i="2" s="1"/>
  <c r="G272" i="2"/>
  <c r="G281" i="2" s="1"/>
  <c r="G283" i="2" s="1"/>
  <c r="I272" i="2"/>
  <c r="I281" i="2" s="1"/>
  <c r="I283" i="2" s="1"/>
  <c r="K272" i="2"/>
  <c r="K281" i="2" s="1"/>
  <c r="K283" i="2" s="1"/>
  <c r="M272" i="2"/>
  <c r="M281" i="2" s="1"/>
  <c r="M283" i="2" s="1"/>
  <c r="O272" i="2"/>
  <c r="O281" i="2" s="1"/>
  <c r="O283" i="2" s="1"/>
  <c r="D272" i="2"/>
  <c r="D281" i="2" s="1"/>
  <c r="D283" i="2" s="1"/>
  <c r="F272" i="2"/>
  <c r="F281" i="2" s="1"/>
  <c r="F283" i="2" s="1"/>
  <c r="H272" i="2"/>
  <c r="H281" i="2" s="1"/>
  <c r="H283" i="2" s="1"/>
  <c r="J272" i="2"/>
  <c r="J281" i="2" s="1"/>
  <c r="J283" i="2" s="1"/>
  <c r="L272" i="2"/>
  <c r="L281" i="2" s="1"/>
  <c r="L283" i="2" s="1"/>
  <c r="N272" i="2"/>
  <c r="N281" i="2" s="1"/>
  <c r="N283" i="2" s="1"/>
  <c r="K44" i="2"/>
  <c r="E184" i="2"/>
  <c r="G184" i="2"/>
  <c r="I184" i="2"/>
  <c r="O230" i="2"/>
  <c r="O232" i="2" s="1"/>
  <c r="M230" i="2"/>
  <c r="M232" i="2" s="1"/>
  <c r="K230" i="2"/>
  <c r="K232" i="2" s="1"/>
  <c r="I230" i="2"/>
  <c r="I232" i="2" s="1"/>
  <c r="G230" i="2"/>
  <c r="E230" i="2"/>
  <c r="E232" i="2" s="1"/>
  <c r="D230" i="2"/>
  <c r="D232" i="2" s="1"/>
  <c r="N230" i="2"/>
  <c r="N232" i="2" s="1"/>
  <c r="L230" i="2"/>
  <c r="H230" i="2"/>
  <c r="H232" i="2" s="1"/>
  <c r="F230" i="2"/>
  <c r="F232" i="2" s="1"/>
  <c r="D90" i="2"/>
  <c r="D92" i="2" s="1"/>
  <c r="F90" i="2"/>
  <c r="H90" i="2"/>
  <c r="J89" i="2"/>
  <c r="J91" i="2" s="1"/>
  <c r="L90" i="2"/>
  <c r="O139" i="2"/>
  <c r="M139" i="2"/>
  <c r="K139" i="2"/>
  <c r="D184" i="2"/>
  <c r="F184" i="2"/>
  <c r="H184" i="2"/>
  <c r="D233" i="2"/>
  <c r="F233" i="2"/>
  <c r="H233" i="2"/>
  <c r="J204" i="2"/>
  <c r="J232" i="2" s="1"/>
  <c r="D183" i="2"/>
  <c r="D185" i="2" s="1"/>
  <c r="N183" i="2"/>
  <c r="N185" i="2" s="1"/>
  <c r="L183" i="2"/>
  <c r="L185" i="2" s="1"/>
  <c r="H183" i="2"/>
  <c r="H185" i="2" s="1"/>
  <c r="F183" i="2"/>
  <c r="F185" i="2" s="1"/>
  <c r="O183" i="2"/>
  <c r="O185" i="2" s="1"/>
  <c r="M183" i="2"/>
  <c r="M185" i="2" s="1"/>
  <c r="K183" i="2"/>
  <c r="K185" i="2" s="1"/>
  <c r="I183" i="2"/>
  <c r="I185" i="2" s="1"/>
  <c r="G183" i="2"/>
  <c r="G185" i="2" s="1"/>
  <c r="E183" i="2"/>
  <c r="E185" i="2" s="1"/>
  <c r="J201" i="2"/>
  <c r="J205" i="2" s="1"/>
  <c r="L233" i="2"/>
  <c r="N233" i="2"/>
  <c r="G232" i="2"/>
  <c r="E233" i="2"/>
  <c r="G233" i="2"/>
  <c r="I233" i="2"/>
  <c r="K233" i="2"/>
  <c r="M233" i="2"/>
  <c r="O233" i="2"/>
  <c r="J216" i="2"/>
  <c r="J231" i="2" s="1"/>
  <c r="L232" i="2"/>
  <c r="E90" i="2"/>
  <c r="E92" i="2" s="1"/>
  <c r="G90" i="2"/>
  <c r="G92" i="2" s="1"/>
  <c r="I90" i="2"/>
  <c r="I92" i="2" s="1"/>
  <c r="D139" i="2"/>
  <c r="N139" i="2"/>
  <c r="L139" i="2"/>
  <c r="J176" i="2"/>
  <c r="J184" i="2" s="1"/>
  <c r="D138" i="2"/>
  <c r="D140" i="2" s="1"/>
  <c r="N138" i="2"/>
  <c r="N140" i="2" s="1"/>
  <c r="L138" i="2"/>
  <c r="L140" i="2" s="1"/>
  <c r="J138" i="2"/>
  <c r="H138" i="2"/>
  <c r="H140" i="2" s="1"/>
  <c r="F138" i="2"/>
  <c r="F140" i="2" s="1"/>
  <c r="O154" i="2"/>
  <c r="O160" i="2" s="1"/>
  <c r="O186" i="2" s="1"/>
  <c r="M154" i="2"/>
  <c r="M160" i="2" s="1"/>
  <c r="M186" i="2" s="1"/>
  <c r="K154" i="2"/>
  <c r="K160" i="2" s="1"/>
  <c r="K186" i="2" s="1"/>
  <c r="I154" i="2"/>
  <c r="I160" i="2" s="1"/>
  <c r="G154" i="2"/>
  <c r="G160" i="2" s="1"/>
  <c r="E154" i="2"/>
  <c r="E160" i="2" s="1"/>
  <c r="O138" i="2"/>
  <c r="O140" i="2" s="1"/>
  <c r="M138" i="2"/>
  <c r="M140" i="2" s="1"/>
  <c r="K138" i="2"/>
  <c r="K140" i="2" s="1"/>
  <c r="I138" i="2"/>
  <c r="I140" i="2" s="1"/>
  <c r="G138" i="2"/>
  <c r="G140" i="2" s="1"/>
  <c r="E138" i="2"/>
  <c r="E140" i="2" s="1"/>
  <c r="D154" i="2"/>
  <c r="D160" i="2" s="1"/>
  <c r="N154" i="2"/>
  <c r="N160" i="2" s="1"/>
  <c r="N186" i="2" s="1"/>
  <c r="L154" i="2"/>
  <c r="L160" i="2" s="1"/>
  <c r="L186" i="2" s="1"/>
  <c r="J154" i="2"/>
  <c r="J160" i="2" s="1"/>
  <c r="H154" i="2"/>
  <c r="H160" i="2" s="1"/>
  <c r="F154" i="2"/>
  <c r="F160" i="2" s="1"/>
  <c r="J185" i="2"/>
  <c r="N90" i="2"/>
  <c r="N92" i="2" s="1"/>
  <c r="J110" i="2"/>
  <c r="O106" i="2"/>
  <c r="M106" i="2"/>
  <c r="K106" i="2"/>
  <c r="I106" i="2"/>
  <c r="G106" i="2"/>
  <c r="E106" i="2"/>
  <c r="D106" i="2"/>
  <c r="N106" i="2"/>
  <c r="L106" i="2"/>
  <c r="J106" i="2"/>
  <c r="H106" i="2"/>
  <c r="F106" i="2"/>
  <c r="K90" i="2"/>
  <c r="M90" i="2"/>
  <c r="M92" i="2" s="1"/>
  <c r="O90" i="2"/>
  <c r="O89" i="2"/>
  <c r="O91" i="2" s="1"/>
  <c r="M89" i="2"/>
  <c r="M91" i="2" s="1"/>
  <c r="K89" i="2"/>
  <c r="K91" i="2" s="1"/>
  <c r="I89" i="2"/>
  <c r="I91" i="2" s="1"/>
  <c r="G89" i="2"/>
  <c r="G91" i="2" s="1"/>
  <c r="E89" i="2"/>
  <c r="E91" i="2" s="1"/>
  <c r="D89" i="2"/>
  <c r="D91" i="2" s="1"/>
  <c r="N89" i="2"/>
  <c r="N91" i="2" s="1"/>
  <c r="L89" i="2"/>
  <c r="L91" i="2" s="1"/>
  <c r="H89" i="2"/>
  <c r="H91" i="2" s="1"/>
  <c r="F89" i="2"/>
  <c r="F91" i="2" s="1"/>
  <c r="J43" i="2"/>
  <c r="J44" i="2"/>
  <c r="H44" i="2"/>
  <c r="F44" i="2"/>
  <c r="J77" i="2"/>
  <c r="O41" i="2"/>
  <c r="O43" i="2" s="1"/>
  <c r="M41" i="2"/>
  <c r="M43" i="2" s="1"/>
  <c r="I44" i="2"/>
  <c r="G44" i="2"/>
  <c r="E44" i="2"/>
  <c r="D41" i="2"/>
  <c r="D43" i="2" s="1"/>
  <c r="N41" i="2"/>
  <c r="N43" i="2" s="1"/>
  <c r="L41" i="2"/>
  <c r="L43" i="2" s="1"/>
  <c r="H41" i="2"/>
  <c r="H43" i="2" s="1"/>
  <c r="F41" i="2"/>
  <c r="F43" i="2" s="1"/>
  <c r="K41" i="2"/>
  <c r="K43" i="2" s="1"/>
  <c r="I41" i="2"/>
  <c r="I43" i="2" s="1"/>
  <c r="G41" i="2"/>
  <c r="G43" i="2" s="1"/>
  <c r="E41" i="2"/>
  <c r="E43" i="2" s="1"/>
  <c r="O62" i="2"/>
  <c r="K62" i="2"/>
  <c r="F62" i="2"/>
  <c r="L62" i="2"/>
  <c r="H62" i="2"/>
  <c r="K483" i="2" l="1"/>
  <c r="K485" i="2" s="1"/>
  <c r="K488" i="2" s="1"/>
  <c r="M483" i="2"/>
  <c r="M485" i="2" s="1"/>
  <c r="M488" i="2" s="1"/>
  <c r="N483" i="2"/>
  <c r="N485" i="2" s="1"/>
  <c r="N488" i="2" s="1"/>
  <c r="F483" i="2"/>
  <c r="F485" i="2" s="1"/>
  <c r="F488" i="2" s="1"/>
  <c r="E483" i="2"/>
  <c r="E485" i="2" s="1"/>
  <c r="E488" i="2" s="1"/>
  <c r="I483" i="2"/>
  <c r="I485" i="2" s="1"/>
  <c r="I488" i="2" s="1"/>
  <c r="O483" i="2"/>
  <c r="O485" i="2" s="1"/>
  <c r="O488" i="2" s="1"/>
  <c r="L483" i="2"/>
  <c r="L485" i="2" s="1"/>
  <c r="L488" i="2" s="1"/>
  <c r="H483" i="2"/>
  <c r="H485" i="2" s="1"/>
  <c r="H488" i="2" s="1"/>
  <c r="D483" i="2"/>
  <c r="D485" i="2" s="1"/>
  <c r="D488" i="2" s="1"/>
  <c r="G483" i="2"/>
  <c r="G485" i="2" s="1"/>
  <c r="G488" i="2" s="1"/>
  <c r="L476" i="2"/>
  <c r="L478" i="2" s="1"/>
  <c r="H476" i="2"/>
  <c r="H478" i="2" s="1"/>
  <c r="D476" i="2"/>
  <c r="D478" i="2" s="1"/>
  <c r="M476" i="2"/>
  <c r="M478" i="2" s="1"/>
  <c r="I476" i="2"/>
  <c r="I478" i="2" s="1"/>
  <c r="E476" i="2"/>
  <c r="E478" i="2" s="1"/>
  <c r="N476" i="2"/>
  <c r="N478" i="2" s="1"/>
  <c r="F476" i="2"/>
  <c r="F478" i="2" s="1"/>
  <c r="O476" i="2"/>
  <c r="O478" i="2" s="1"/>
  <c r="K476" i="2"/>
  <c r="K478" i="2" s="1"/>
  <c r="G476" i="2"/>
  <c r="G478" i="2" s="1"/>
  <c r="J478" i="2"/>
  <c r="O399" i="2"/>
  <c r="O425" i="2" s="1"/>
  <c r="K399" i="2"/>
  <c r="K425" i="2" s="1"/>
  <c r="G399" i="2"/>
  <c r="G425" i="2" s="1"/>
  <c r="N399" i="2"/>
  <c r="N425" i="2" s="1"/>
  <c r="F399" i="2"/>
  <c r="F425" i="2" s="1"/>
  <c r="M399" i="2"/>
  <c r="M425" i="2" s="1"/>
  <c r="I399" i="2"/>
  <c r="I425" i="2" s="1"/>
  <c r="E399" i="2"/>
  <c r="E425" i="2" s="1"/>
  <c r="L399" i="2"/>
  <c r="L425" i="2" s="1"/>
  <c r="H399" i="2"/>
  <c r="H425" i="2" s="1"/>
  <c r="D399" i="2"/>
  <c r="D425" i="2" s="1"/>
  <c r="J425" i="2"/>
  <c r="F186" i="2"/>
  <c r="G186" i="2"/>
  <c r="H186" i="2"/>
  <c r="D186" i="2"/>
  <c r="E186" i="2"/>
  <c r="J233" i="2"/>
  <c r="I186" i="2"/>
  <c r="J186" i="2"/>
  <c r="J140" i="2"/>
  <c r="J483" i="2" s="1"/>
  <c r="J485" i="2" s="1"/>
  <c r="J488" i="2" s="1"/>
  <c r="F111" i="2"/>
  <c r="F141" i="2" s="1"/>
  <c r="J111" i="2"/>
  <c r="J141" i="2" s="1"/>
  <c r="N111" i="2"/>
  <c r="N141" i="2" s="1"/>
  <c r="G111" i="2"/>
  <c r="G141" i="2" s="1"/>
  <c r="K111" i="2"/>
  <c r="K141" i="2" s="1"/>
  <c r="O111" i="2"/>
  <c r="O141" i="2" s="1"/>
  <c r="H111" i="2"/>
  <c r="H141" i="2" s="1"/>
  <c r="L111" i="2"/>
  <c r="L141" i="2" s="1"/>
  <c r="D111" i="2"/>
  <c r="D141" i="2" s="1"/>
  <c r="E111" i="2"/>
  <c r="E141" i="2" s="1"/>
  <c r="I111" i="2"/>
  <c r="I141" i="2" s="1"/>
  <c r="M111" i="2"/>
  <c r="M141" i="2" s="1"/>
  <c r="J90" i="2"/>
  <c r="J92" i="2" s="1"/>
  <c r="H67" i="2"/>
  <c r="H92" i="2" s="1"/>
  <c r="L67" i="2"/>
  <c r="L92" i="2" s="1"/>
  <c r="F67" i="2"/>
  <c r="F92" i="2" s="1"/>
  <c r="O67" i="2"/>
  <c r="O92" i="2" s="1"/>
  <c r="K67" i="2"/>
  <c r="K92" i="2" s="1"/>
  <c r="G484" i="2" l="1"/>
  <c r="G486" i="2" s="1"/>
  <c r="G489" i="2" s="1"/>
  <c r="O484" i="2"/>
  <c r="O486" i="2" s="1"/>
  <c r="O489" i="2" s="1"/>
  <c r="N484" i="2"/>
  <c r="N486" i="2" s="1"/>
  <c r="N489" i="2" s="1"/>
  <c r="I484" i="2"/>
  <c r="I486" i="2" s="1"/>
  <c r="I489" i="2" s="1"/>
  <c r="D484" i="2"/>
  <c r="D486" i="2" s="1"/>
  <c r="D489" i="2" s="1"/>
  <c r="L484" i="2"/>
  <c r="L486" i="2" s="1"/>
  <c r="L489" i="2" s="1"/>
  <c r="J484" i="2"/>
  <c r="J486" i="2" s="1"/>
  <c r="J489" i="2" s="1"/>
  <c r="K484" i="2"/>
  <c r="K486" i="2" s="1"/>
  <c r="K489" i="2" s="1"/>
  <c r="F484" i="2"/>
  <c r="F486" i="2" s="1"/>
  <c r="F489" i="2" s="1"/>
  <c r="E484" i="2"/>
  <c r="E486" i="2" s="1"/>
  <c r="E489" i="2" s="1"/>
  <c r="M484" i="2"/>
  <c r="M486" i="2" s="1"/>
  <c r="M489" i="2" s="1"/>
  <c r="H484" i="2"/>
  <c r="H486" i="2" s="1"/>
  <c r="H489" i="2" s="1"/>
</calcChain>
</file>

<file path=xl/sharedStrings.xml><?xml version="1.0" encoding="utf-8"?>
<sst xmlns="http://schemas.openxmlformats.org/spreadsheetml/2006/main" count="1969" uniqueCount="244">
  <si>
    <t>Пищевые вещества</t>
  </si>
  <si>
    <t>Витамины (мг)</t>
  </si>
  <si>
    <t>Минеральные в-ва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</si>
  <si>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</si>
  <si>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</si>
  <si>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</si>
  <si>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</si>
  <si>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</si>
  <si>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</si>
  <si>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</si>
  <si>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</si>
  <si>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</si>
  <si>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</si>
  <si>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</si>
  <si>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</si>
  <si>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Какао с молоком</t>
  </si>
  <si>
    <t>Хлеб пшеничный</t>
  </si>
  <si>
    <t>-</t>
  </si>
  <si>
    <t>Масло сливочное</t>
  </si>
  <si>
    <t>Сыр (порциями)</t>
  </si>
  <si>
    <t xml:space="preserve">Итого </t>
  </si>
  <si>
    <t>Обед</t>
  </si>
  <si>
    <t>Винегрет овощной</t>
  </si>
  <si>
    <t>Говядина отварная</t>
  </si>
  <si>
    <t>Суп картофельный гороховый</t>
  </si>
  <si>
    <t>Пюре картофельное</t>
  </si>
  <si>
    <t xml:space="preserve">Сок фруктовый </t>
  </si>
  <si>
    <t>Хлеб ржаной</t>
  </si>
  <si>
    <t xml:space="preserve">Итого за день </t>
  </si>
  <si>
    <t>Суточная потребность</t>
  </si>
  <si>
    <t>Процент удовлетворения суточной потребности</t>
  </si>
  <si>
    <t>Кофейный напиток</t>
  </si>
  <si>
    <t>Икра кабачковая</t>
  </si>
  <si>
    <t>Птица отварная</t>
  </si>
  <si>
    <t xml:space="preserve">Макаронные изделия отварные </t>
  </si>
  <si>
    <t xml:space="preserve">Банан </t>
  </si>
  <si>
    <t>Итого за день</t>
  </si>
  <si>
    <t>№ п/п</t>
  </si>
  <si>
    <t>Наименование блюда</t>
  </si>
  <si>
    <t>Масса порции</t>
  </si>
  <si>
    <t>Эн/ц (ккал)</t>
  </si>
  <si>
    <t>Запеканка из творога с молоком сгущенным</t>
  </si>
  <si>
    <t>140/10</t>
  </si>
  <si>
    <t>Борщ из свежей капусты со сметаной</t>
  </si>
  <si>
    <t>Каша вязкая пшенная молочная</t>
  </si>
  <si>
    <t>Чай с сахаром</t>
  </si>
  <si>
    <t>Яйцо отварное</t>
  </si>
  <si>
    <t>Горошек зеленый консервированный бланшированный</t>
  </si>
  <si>
    <t>Суп картофельный с макаронными изделиями</t>
  </si>
  <si>
    <t xml:space="preserve">Гуляш </t>
  </si>
  <si>
    <t xml:space="preserve">Кисель </t>
  </si>
  <si>
    <t xml:space="preserve">Груша </t>
  </si>
  <si>
    <t>Суп картофельный с мясными фрикадельками</t>
  </si>
  <si>
    <t>Рагу овощное с курицей</t>
  </si>
  <si>
    <t xml:space="preserve">Апельсин </t>
  </si>
  <si>
    <t>Плов из курицы</t>
  </si>
  <si>
    <t>День 7</t>
  </si>
  <si>
    <t>Каша вязкая пшеничная молочная</t>
  </si>
  <si>
    <t>Суп картофельный рыбный</t>
  </si>
  <si>
    <t>Птица тушеная в соусе с овощами</t>
  </si>
  <si>
    <t>180/20</t>
  </si>
  <si>
    <t>Печень говяжья по- строгановски</t>
  </si>
  <si>
    <t>Каша рассыпчатая гречневая</t>
  </si>
  <si>
    <t>Компот из кураги</t>
  </si>
  <si>
    <t>Щи из свежей капусты со сметаной</t>
  </si>
  <si>
    <t>Рис отварной</t>
  </si>
  <si>
    <t>Рыба припущенная</t>
  </si>
  <si>
    <t>№</t>
  </si>
  <si>
    <t>Наименование блюд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</si>
  <si>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</si>
  <si>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</si>
  <si>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</si>
  <si>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</si>
  <si>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</si>
  <si>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</si>
  <si>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Ca</t>
  </si>
  <si>
    <t>P</t>
  </si>
  <si>
    <t>1 день</t>
  </si>
  <si>
    <t>ЗАВТРАК</t>
  </si>
  <si>
    <t>Каша манная</t>
  </si>
  <si>
    <t>манка</t>
  </si>
  <si>
    <t>молоко</t>
  </si>
  <si>
    <t>сахар</t>
  </si>
  <si>
    <t>масло сливочное</t>
  </si>
  <si>
    <t>Чай</t>
  </si>
  <si>
    <t>Итого:</t>
  </si>
  <si>
    <t>ОБЕД</t>
  </si>
  <si>
    <t>Салат из огурцов свеж.</t>
  </si>
  <si>
    <t>с зеленью и растит.маслом</t>
  </si>
  <si>
    <t>огурцы</t>
  </si>
  <si>
    <t>зелень</t>
  </si>
  <si>
    <t>масло растительное</t>
  </si>
  <si>
    <t>Суп крестьянский с курицей</t>
  </si>
  <si>
    <t>картофель</t>
  </si>
  <si>
    <t>пшено</t>
  </si>
  <si>
    <t>лук</t>
  </si>
  <si>
    <t>морковь</t>
  </si>
  <si>
    <t>курица</t>
  </si>
  <si>
    <t>бульон</t>
  </si>
  <si>
    <t>Кисель</t>
  </si>
  <si>
    <t>Яблоко</t>
  </si>
  <si>
    <t>7-11</t>
  </si>
  <si>
    <t>12-17</t>
  </si>
  <si>
    <t>ИТОГО за день:</t>
  </si>
  <si>
    <t>2 день</t>
  </si>
  <si>
    <t>Блины</t>
  </si>
  <si>
    <t>мука пшеничная</t>
  </si>
  <si>
    <t>яйцо 1/12</t>
  </si>
  <si>
    <t>Джем</t>
  </si>
  <si>
    <t>Кисломолочный продукт</t>
  </si>
  <si>
    <t>Нарезка из свежих помидоров</t>
  </si>
  <si>
    <t>Суп гороховый</t>
  </si>
  <si>
    <t>горох</t>
  </si>
  <si>
    <t>Жаркое (картофель с мясом)</t>
  </si>
  <si>
    <t>говядина (1категория)</t>
  </si>
  <si>
    <t>Компот</t>
  </si>
  <si>
    <t>Груша</t>
  </si>
  <si>
    <t>Хлеб  ржано- пшеничный</t>
  </si>
  <si>
    <t>3 день</t>
  </si>
  <si>
    <t>Макароны запеченые с сыром</t>
  </si>
  <si>
    <t xml:space="preserve">макароны  </t>
  </si>
  <si>
    <t xml:space="preserve">сыр  </t>
  </si>
  <si>
    <t>Салат из белокачанной капусты с морк.и яблоком</t>
  </si>
  <si>
    <t>капуста</t>
  </si>
  <si>
    <t>яблоко</t>
  </si>
  <si>
    <t>Уха рыбацкая</t>
  </si>
  <si>
    <t>рыба  (филе)</t>
  </si>
  <si>
    <t>Плов с курицей</t>
  </si>
  <si>
    <t xml:space="preserve">рис  </t>
  </si>
  <si>
    <t>Сок</t>
  </si>
  <si>
    <t>Апельсин</t>
  </si>
  <si>
    <t>4 день</t>
  </si>
  <si>
    <t>Каша "Дружба"</t>
  </si>
  <si>
    <t>свекла</t>
  </si>
  <si>
    <t>Суп  картофельный с клецками</t>
  </si>
  <si>
    <t>мука</t>
  </si>
  <si>
    <t>яйцо</t>
  </si>
  <si>
    <t>Сарделька</t>
  </si>
  <si>
    <t>Рожки отварные</t>
  </si>
  <si>
    <t>Банан</t>
  </si>
  <si>
    <t>5 день</t>
  </si>
  <si>
    <t>Сырники из творога с джемом</t>
  </si>
  <si>
    <t>творог</t>
  </si>
  <si>
    <t>джем</t>
  </si>
  <si>
    <t>150/10</t>
  </si>
  <si>
    <t>200/20</t>
  </si>
  <si>
    <t>Кондитерское изделие (зефир)</t>
  </si>
  <si>
    <t>Салат  свекольный</t>
  </si>
  <si>
    <t>Нарезка из свежих огурцов</t>
  </si>
  <si>
    <t>Щи из свежей капусты</t>
  </si>
  <si>
    <t>томат</t>
  </si>
  <si>
    <t>Бефстроганов из мяса отварного</t>
  </si>
  <si>
    <t>говядина (1 категория)</t>
  </si>
  <si>
    <t>Каша гречневая</t>
  </si>
  <si>
    <t>6 день</t>
  </si>
  <si>
    <t>Запеканка</t>
  </si>
  <si>
    <t>рис</t>
  </si>
  <si>
    <t>сметана</t>
  </si>
  <si>
    <t>Сырок творожный</t>
  </si>
  <si>
    <t>огурцы соленые</t>
  </si>
  <si>
    <t>Рассольник</t>
  </si>
  <si>
    <t>крупа перловая</t>
  </si>
  <si>
    <t>Тефтели рыбные</t>
  </si>
  <si>
    <t>Картофельное пюре</t>
  </si>
  <si>
    <t>7 день</t>
  </si>
  <si>
    <t>Каша рисовая</t>
  </si>
  <si>
    <t>Кондитерское изделие (печенье)</t>
  </si>
  <si>
    <t>Горошек зеленый бланшированный</t>
  </si>
  <si>
    <t>Капуста тушеная</t>
  </si>
  <si>
    <t>8 день</t>
  </si>
  <si>
    <t>Омлет</t>
  </si>
  <si>
    <t>яйцо - 2</t>
  </si>
  <si>
    <t>Йогурт</t>
  </si>
  <si>
    <t>Салат витаминный</t>
  </si>
  <si>
    <t>Суп картофельный на косном бульоне</t>
  </si>
  <si>
    <t>Голубцы с мясом и рисом</t>
  </si>
  <si>
    <t>9 день</t>
  </si>
  <si>
    <t>Салат   мороковный</t>
  </si>
  <si>
    <t>мороковь</t>
  </si>
  <si>
    <t>Борщ вегетарианский</t>
  </si>
  <si>
    <t>Котлета мясная</t>
  </si>
  <si>
    <t>Макароны отварные</t>
  </si>
  <si>
    <t>10 день</t>
  </si>
  <si>
    <t>Запеканка из творога с молоком сгущеным</t>
  </si>
  <si>
    <t>крупа манная</t>
  </si>
  <si>
    <t>молоко сгущеное</t>
  </si>
  <si>
    <t>Кондитерское изделие (мармелад)</t>
  </si>
  <si>
    <t>Суп картофельный с вермишелью</t>
  </si>
  <si>
    <t>вермишель</t>
  </si>
  <si>
    <t>Картофель запеченый с мясом</t>
  </si>
  <si>
    <t xml:space="preserve">молоко  </t>
  </si>
  <si>
    <t>Итого за 10 дней</t>
  </si>
  <si>
    <t>Кукуруза консервированая</t>
  </si>
  <si>
    <t>Свекла отварная</t>
  </si>
  <si>
    <t>420/8</t>
  </si>
  <si>
    <t>Биточки</t>
  </si>
  <si>
    <t>Суп молочный вермешелевый</t>
  </si>
  <si>
    <t>Каша манная молочная</t>
  </si>
  <si>
    <t>Котлета  из говядины</t>
  </si>
  <si>
    <t>ГП</t>
  </si>
  <si>
    <t>Свекла отварная с сыром</t>
  </si>
  <si>
    <t>Соус сметанный натуральный</t>
  </si>
  <si>
    <t>165/50</t>
  </si>
  <si>
    <t>Суп картофельный с клецками,мясом птицы</t>
  </si>
  <si>
    <t>Рассольник Лениградский со сметаной</t>
  </si>
  <si>
    <t>Каша вязкая рисовая молочная</t>
  </si>
  <si>
    <t>Каша из хлопьев овсянных Геркулес</t>
  </si>
  <si>
    <t>Борщ с фасолью картофелем</t>
  </si>
  <si>
    <t>Рыба тушеная в томате с овощами</t>
  </si>
  <si>
    <t>Азу</t>
  </si>
  <si>
    <t>Вареники с творогом</t>
  </si>
  <si>
    <t>155/45</t>
  </si>
  <si>
    <t>№ т.к</t>
  </si>
  <si>
    <t>Меню 1 день</t>
  </si>
  <si>
    <t>Меню 2 день</t>
  </si>
  <si>
    <t>Меню 3 день</t>
  </si>
  <si>
    <t>Меню 6 день</t>
  </si>
  <si>
    <t>Гуляш из говядины</t>
  </si>
  <si>
    <t>Компот из сухофруктов</t>
  </si>
  <si>
    <t xml:space="preserve">Чай с лимоном </t>
  </si>
  <si>
    <t>Рассольник Ленинградский со смет</t>
  </si>
  <si>
    <t>Каша вязкая кукурузная молочная</t>
  </si>
  <si>
    <t>Птица тушеная с овощами,картофелем</t>
  </si>
  <si>
    <t>Салат из отварной свеклы</t>
  </si>
  <si>
    <t>Биточки из говядины</t>
  </si>
  <si>
    <t>гп</t>
  </si>
  <si>
    <t>Меню 4 день</t>
  </si>
  <si>
    <t>Меню 5 день</t>
  </si>
  <si>
    <t>Меню 7 день</t>
  </si>
  <si>
    <t>Меню 8 день</t>
  </si>
  <si>
    <t>Меню 9 день</t>
  </si>
  <si>
    <t>Меню 10 день</t>
  </si>
  <si>
    <t>Омлет натуральный</t>
  </si>
  <si>
    <t>Суп Харчо</t>
  </si>
  <si>
    <t>Меню 11 день</t>
  </si>
  <si>
    <t>Меню 12 день</t>
  </si>
  <si>
    <t>Меню 13 день</t>
  </si>
  <si>
    <t>Меню 14 день</t>
  </si>
  <si>
    <t>Тефтели из говядины с рисом</t>
  </si>
  <si>
    <t>Суп молочный с крупой</t>
  </si>
  <si>
    <t>Борщ с фасолью картофлем</t>
  </si>
  <si>
    <t>Голубцы ленивые</t>
  </si>
  <si>
    <t>Гуляш из мяса птицы</t>
  </si>
  <si>
    <t>Каша гречнвая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</si>
</sst>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Border="1"/>
    <xf numFmtId="2" fontId="2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0" fontId="5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2" fontId="3" fillId="3" borderId="1" xfId="0" applyNumberFormat="1" applyFont="1" applyFill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164" fontId="3" fillId="0" borderId="1" xfId="0" applyNumberFormat="1" applyFont="1" applyBorder="1"/>
    <xf numFmtId="49" fontId="3" fillId="3" borderId="1" xfId="0" applyNumberFormat="1" applyFont="1" applyFill="1" applyBorder="1"/>
    <xf numFmtId="49" fontId="3" fillId="2" borderId="1" xfId="0" applyNumberFormat="1" applyFont="1" applyFill="1" applyBorder="1"/>
    <xf numFmtId="1" fontId="3" fillId="2" borderId="1" xfId="0" applyNumberFormat="1" applyFont="1" applyFill="1" applyBorder="1"/>
    <xf numFmtId="164" fontId="3" fillId="2" borderId="1" xfId="0" applyNumberFormat="1" applyFont="1" applyFill="1" applyBorder="1"/>
    <xf numFmtId="2" fontId="3" fillId="0" borderId="7" xfId="0" applyNumberFormat="1" applyFont="1" applyFill="1" applyBorder="1"/>
    <xf numFmtId="0" fontId="3" fillId="0" borderId="1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2" fontId="3" fillId="0" borderId="1" xfId="0" applyNumberFormat="1" applyFont="1" applyBorder="1"/>
    <xf numFmtId="1" fontId="3" fillId="0" borderId="1" xfId="0" applyNumberFormat="1" applyFont="1" applyFill="1" applyBorder="1"/>
    <xf numFmtId="2" fontId="3" fillId="0" borderId="1" xfId="0" applyNumberFormat="1" applyFont="1" applyFill="1" applyBorder="1"/>
    <xf numFmtId="164" fontId="3" fillId="0" borderId="1" xfId="0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textRotation="90"/>
    </xf>
    <xf numFmtId="164" fontId="7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/>
    <xf numFmtId="17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 textRotation="90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9"/>
  <sheetViews>
    <sheetView tabSelected="1" workbookViewId="0">
      <selection activeCell="B491" sqref="B491"/>
    </sheetView>
  </sheetViews>
  <sheetFormatPr defaultRowHeight="15" x14ac:dyDescent="0.25"/>
  <cols>
    <col min="1" max="1" width="3.42578125" customWidth="1"/>
    <col min="2" max="2" width="21.140625" customWidth="1"/>
    <col min="3" max="3" width="5.7109375" customWidth="1"/>
    <col min="4" max="4" width="5.5703125" customWidth="1"/>
    <col min="5" max="5" width="4.85546875" customWidth="1"/>
    <col min="6" max="6" width="5.7109375" customWidth="1"/>
    <col min="7" max="7" width="7.42578125" customWidth="1"/>
    <col min="8" max="8" width="5.140625" customWidth="1"/>
    <col min="9" max="9" width="7" customWidth="1"/>
    <col min="10" max="11" width="5.5703125" customWidth="1"/>
    <col min="12" max="12" width="5.7109375" customWidth="1"/>
    <col min="13" max="14" width="6.28515625" customWidth="1"/>
    <col min="15" max="15" width="5.42578125" customWidth="1"/>
  </cols>
  <sheetData>
    <row r="1" spans="1:16" ht="15.75" x14ac:dyDescent="0.25">
      <c r="A1" s="49" t="s">
        <v>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6"/>
    </row>
    <row r="2" spans="1:16" ht="24.75" customHeight="1" x14ac:dyDescent="0.25">
      <c r="A2" s="46" t="s">
        <v>67</v>
      </c>
      <c r="B2" s="46" t="s">
        <v>68</v>
      </c>
      <c r="C2" s="47" t="s">
        <v>39</v>
      </c>
      <c r="D2" s="43" t="s">
        <v>0</v>
      </c>
      <c r="E2" s="43"/>
      <c r="F2" s="43"/>
      <c r="G2" s="48" t="s">
        <v>72</v>
      </c>
      <c r="H2" s="43" t="s">
        <v>73</v>
      </c>
      <c r="I2" s="43"/>
      <c r="J2" s="43"/>
      <c r="K2" s="43"/>
      <c r="L2" s="43" t="s">
        <v>74</v>
      </c>
      <c r="M2" s="43"/>
      <c r="N2" s="43"/>
      <c r="O2" s="43"/>
      <c r="P2" s="6"/>
    </row>
    <row r="3" spans="1:16" ht="54.75" customHeight="1" x14ac:dyDescent="0.25">
      <c r="A3" s="46"/>
      <c r="B3" s="46"/>
      <c r="C3" s="47"/>
      <c r="D3" s="7" t="s">
        <v>69</v>
      </c>
      <c r="E3" s="7" t="s">
        <v>70</v>
      </c>
      <c r="F3" s="7" t="s">
        <v>71</v>
      </c>
      <c r="G3" s="48"/>
      <c r="H3" s="8" t="s">
        <v>6</v>
      </c>
      <c r="I3" s="8" t="s">
        <v>7</v>
      </c>
      <c r="J3" s="8" t="s">
        <v>8</v>
      </c>
      <c r="K3" s="8" t="s">
        <v>9</v>
      </c>
      <c r="L3" s="8" t="s">
        <v>75</v>
      </c>
      <c r="M3" s="8" t="s">
        <v>76</v>
      </c>
      <c r="N3" s="8" t="s">
        <v>12</v>
      </c>
      <c r="O3" s="8" t="s">
        <v>13</v>
      </c>
      <c r="P3" s="6"/>
    </row>
    <row r="4" spans="1:16" x14ac:dyDescent="0.25">
      <c r="A4" s="9"/>
      <c r="B4" s="10" t="s">
        <v>78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6"/>
    </row>
    <row r="5" spans="1:16" x14ac:dyDescent="0.25">
      <c r="A5" s="9">
        <v>209</v>
      </c>
      <c r="B5" s="9" t="s">
        <v>79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6"/>
    </row>
    <row r="6" spans="1:16" x14ac:dyDescent="0.25">
      <c r="A6" s="9"/>
      <c r="B6" s="9" t="s">
        <v>80</v>
      </c>
      <c r="C6" s="12"/>
      <c r="D6" s="12">
        <v>4.5</v>
      </c>
      <c r="E6" s="12">
        <v>0.3</v>
      </c>
      <c r="F6" s="12">
        <v>29.3</v>
      </c>
      <c r="G6" s="12">
        <v>130.4</v>
      </c>
      <c r="H6" s="12">
        <v>0.01</v>
      </c>
      <c r="I6" s="12"/>
      <c r="J6" s="12"/>
      <c r="K6" s="12"/>
      <c r="L6" s="12">
        <v>2.9</v>
      </c>
      <c r="M6" s="12">
        <v>8.5</v>
      </c>
      <c r="N6" s="12">
        <v>1.8</v>
      </c>
      <c r="O6" s="12">
        <v>0.1</v>
      </c>
      <c r="P6" s="6"/>
    </row>
    <row r="7" spans="1:16" x14ac:dyDescent="0.25">
      <c r="A7" s="9"/>
      <c r="B7" s="9" t="s">
        <v>81</v>
      </c>
      <c r="C7" s="12"/>
      <c r="D7" s="12">
        <v>3.4</v>
      </c>
      <c r="E7" s="12">
        <v>4.2</v>
      </c>
      <c r="F7" s="12">
        <v>5.4</v>
      </c>
      <c r="G7" s="12">
        <v>74.400000000000006</v>
      </c>
      <c r="H7" s="12">
        <v>0.04</v>
      </c>
      <c r="I7" s="12">
        <v>1.3</v>
      </c>
      <c r="J7" s="12">
        <v>0.03</v>
      </c>
      <c r="K7" s="12">
        <v>0.09</v>
      </c>
      <c r="L7" s="12">
        <v>120</v>
      </c>
      <c r="M7" s="12">
        <v>90</v>
      </c>
      <c r="N7" s="12">
        <v>14</v>
      </c>
      <c r="O7" s="12">
        <v>0.06</v>
      </c>
      <c r="P7" s="6"/>
    </row>
    <row r="8" spans="1:16" x14ac:dyDescent="0.25">
      <c r="A8" s="9"/>
      <c r="B8" s="9" t="s">
        <v>82</v>
      </c>
      <c r="C8" s="12"/>
      <c r="D8" s="12"/>
      <c r="E8" s="12"/>
      <c r="F8" s="12">
        <v>9.5</v>
      </c>
      <c r="G8" s="12">
        <v>39</v>
      </c>
      <c r="H8" s="12"/>
      <c r="I8" s="12"/>
      <c r="J8" s="12"/>
      <c r="K8" s="12"/>
      <c r="L8" s="12"/>
      <c r="M8" s="12"/>
      <c r="N8" s="12"/>
      <c r="O8" s="12"/>
      <c r="P8" s="6"/>
    </row>
    <row r="9" spans="1:16" x14ac:dyDescent="0.25">
      <c r="A9" s="9"/>
      <c r="B9" s="9" t="s">
        <v>83</v>
      </c>
      <c r="C9" s="12"/>
      <c r="D9" s="12">
        <v>0.1</v>
      </c>
      <c r="E9" s="12">
        <v>8.1999999999999993</v>
      </c>
      <c r="F9" s="12">
        <v>0.1</v>
      </c>
      <c r="G9" s="12">
        <v>74.8</v>
      </c>
      <c r="H9" s="12"/>
      <c r="I9" s="12"/>
      <c r="J9" s="12">
        <v>0.06</v>
      </c>
      <c r="K9" s="12"/>
      <c r="L9" s="12">
        <v>1.2</v>
      </c>
      <c r="M9" s="12">
        <v>1.9</v>
      </c>
      <c r="N9" s="12">
        <v>0.04</v>
      </c>
      <c r="O9" s="12">
        <v>0.02</v>
      </c>
      <c r="P9" s="6"/>
    </row>
    <row r="10" spans="1:16" ht="21" customHeight="1" x14ac:dyDescent="0.25">
      <c r="A10" s="9"/>
      <c r="B10" s="9"/>
      <c r="C10" s="13">
        <v>200</v>
      </c>
      <c r="D10" s="14">
        <f>SUM(D6:D9)</f>
        <v>8</v>
      </c>
      <c r="E10" s="15">
        <f t="shared" ref="E10:O10" si="0">SUM(E6:E9)</f>
        <v>12.7</v>
      </c>
      <c r="F10" s="15">
        <f t="shared" si="0"/>
        <v>44.300000000000004</v>
      </c>
      <c r="G10" s="15">
        <f t="shared" si="0"/>
        <v>318.60000000000002</v>
      </c>
      <c r="H10" s="15">
        <f t="shared" si="0"/>
        <v>0.05</v>
      </c>
      <c r="I10" s="15">
        <f t="shared" si="0"/>
        <v>1.3</v>
      </c>
      <c r="J10" s="15">
        <f t="shared" si="0"/>
        <v>0.09</v>
      </c>
      <c r="K10" s="15">
        <f t="shared" si="0"/>
        <v>0.09</v>
      </c>
      <c r="L10" s="15">
        <f t="shared" si="0"/>
        <v>124.10000000000001</v>
      </c>
      <c r="M10" s="15">
        <f t="shared" si="0"/>
        <v>100.4</v>
      </c>
      <c r="N10" s="15">
        <f t="shared" si="0"/>
        <v>15.84</v>
      </c>
      <c r="O10" s="15">
        <f t="shared" si="0"/>
        <v>0.18</v>
      </c>
      <c r="P10" s="6"/>
    </row>
    <row r="11" spans="1:16" ht="18" customHeight="1" x14ac:dyDescent="0.25">
      <c r="A11" s="9"/>
      <c r="B11" s="9"/>
      <c r="C11" s="16">
        <v>250</v>
      </c>
      <c r="D11" s="17">
        <v>10</v>
      </c>
      <c r="E11" s="17">
        <v>15.9</v>
      </c>
      <c r="F11" s="17">
        <v>55.3</v>
      </c>
      <c r="G11" s="17">
        <v>398.2</v>
      </c>
      <c r="H11" s="17">
        <v>0.06</v>
      </c>
      <c r="I11" s="17">
        <v>1.6</v>
      </c>
      <c r="J11" s="17">
        <v>0.11</v>
      </c>
      <c r="K11" s="17">
        <v>0.11</v>
      </c>
      <c r="L11" s="17">
        <v>155.1</v>
      </c>
      <c r="M11" s="17">
        <v>125.5</v>
      </c>
      <c r="N11" s="17">
        <v>19.8</v>
      </c>
      <c r="O11" s="17">
        <v>0.22</v>
      </c>
      <c r="P11" s="6"/>
    </row>
    <row r="12" spans="1:16" x14ac:dyDescent="0.25">
      <c r="A12" s="9"/>
      <c r="B12" s="9" t="s">
        <v>18</v>
      </c>
      <c r="C12" s="12">
        <v>10</v>
      </c>
      <c r="D12" s="12">
        <v>0.05</v>
      </c>
      <c r="E12" s="12">
        <v>8.1999999999999993</v>
      </c>
      <c r="F12" s="12">
        <v>0.1</v>
      </c>
      <c r="G12" s="12">
        <v>74.8</v>
      </c>
      <c r="H12" s="12"/>
      <c r="I12" s="12"/>
      <c r="J12" s="12">
        <v>0.05</v>
      </c>
      <c r="K12" s="12"/>
      <c r="L12" s="12">
        <v>1.2</v>
      </c>
      <c r="M12" s="12">
        <v>1.9</v>
      </c>
      <c r="N12" s="12">
        <v>0.04</v>
      </c>
      <c r="O12" s="12">
        <v>0.2</v>
      </c>
      <c r="P12" s="6"/>
    </row>
    <row r="13" spans="1:16" x14ac:dyDescent="0.25">
      <c r="A13" s="9"/>
      <c r="B13" s="9" t="s">
        <v>19</v>
      </c>
      <c r="C13" s="12">
        <v>30</v>
      </c>
      <c r="D13" s="18">
        <v>8</v>
      </c>
      <c r="E13" s="12">
        <v>8.1999999999999993</v>
      </c>
      <c r="F13" s="12"/>
      <c r="G13" s="12">
        <v>108.3</v>
      </c>
      <c r="H13" s="12">
        <v>0.01</v>
      </c>
      <c r="I13" s="12">
        <v>0.5</v>
      </c>
      <c r="J13" s="12">
        <v>7.0000000000000007E-2</v>
      </c>
      <c r="K13" s="12"/>
      <c r="L13" s="12">
        <v>300</v>
      </c>
      <c r="M13" s="12">
        <v>162</v>
      </c>
      <c r="N13" s="12">
        <v>15</v>
      </c>
      <c r="O13" s="12">
        <v>0.33</v>
      </c>
      <c r="P13" s="6"/>
    </row>
    <row r="14" spans="1:16" x14ac:dyDescent="0.25">
      <c r="A14" s="9">
        <v>747</v>
      </c>
      <c r="B14" s="9" t="s">
        <v>84</v>
      </c>
      <c r="C14" s="12">
        <v>200</v>
      </c>
      <c r="D14" s="12"/>
      <c r="E14" s="12"/>
      <c r="F14" s="12">
        <v>19.899999999999999</v>
      </c>
      <c r="G14" s="12">
        <v>74.8</v>
      </c>
      <c r="H14" s="12">
        <v>0.02</v>
      </c>
      <c r="I14" s="12">
        <v>10.199999999999999</v>
      </c>
      <c r="J14" s="12"/>
      <c r="K14" s="12">
        <v>0.01</v>
      </c>
      <c r="L14" s="12">
        <v>9.9</v>
      </c>
      <c r="M14" s="12">
        <v>16.5</v>
      </c>
      <c r="N14" s="12">
        <v>8.8000000000000007</v>
      </c>
      <c r="O14" s="12">
        <v>1.64</v>
      </c>
      <c r="P14" s="6"/>
    </row>
    <row r="15" spans="1:16" x14ac:dyDescent="0.25">
      <c r="A15" s="9"/>
      <c r="B15" s="9" t="s">
        <v>16</v>
      </c>
      <c r="C15" s="12">
        <v>50</v>
      </c>
      <c r="D15" s="12">
        <v>4.0999999999999996</v>
      </c>
      <c r="E15" s="12">
        <v>0.6</v>
      </c>
      <c r="F15" s="12">
        <v>24.1</v>
      </c>
      <c r="G15" s="12">
        <v>113.5</v>
      </c>
      <c r="H15" s="12">
        <v>0.5</v>
      </c>
      <c r="I15" s="12"/>
      <c r="J15" s="12"/>
      <c r="K15" s="12">
        <v>0.7</v>
      </c>
      <c r="L15" s="12">
        <v>7.5</v>
      </c>
      <c r="M15" s="12">
        <v>35</v>
      </c>
      <c r="N15" s="12">
        <v>12</v>
      </c>
      <c r="O15" s="12">
        <v>8.5</v>
      </c>
      <c r="P15" s="6"/>
    </row>
    <row r="16" spans="1:16" x14ac:dyDescent="0.25">
      <c r="A16" s="9"/>
      <c r="B16" s="9" t="s">
        <v>85</v>
      </c>
      <c r="C16" s="19" t="s">
        <v>101</v>
      </c>
      <c r="D16" s="15">
        <f>D10+D12+D13+D14+D15</f>
        <v>20.149999999999999</v>
      </c>
      <c r="E16" s="15">
        <f t="shared" ref="E16:O16" si="1">E10+E12+E13+E14+E15</f>
        <v>29.7</v>
      </c>
      <c r="F16" s="15">
        <f t="shared" si="1"/>
        <v>88.4</v>
      </c>
      <c r="G16" s="15">
        <f t="shared" si="1"/>
        <v>690</v>
      </c>
      <c r="H16" s="15">
        <f t="shared" si="1"/>
        <v>0.57999999999999996</v>
      </c>
      <c r="I16" s="15">
        <f t="shared" si="1"/>
        <v>12</v>
      </c>
      <c r="J16" s="15">
        <f t="shared" si="1"/>
        <v>0.21000000000000002</v>
      </c>
      <c r="K16" s="15">
        <f t="shared" si="1"/>
        <v>0.79999999999999993</v>
      </c>
      <c r="L16" s="15">
        <f t="shared" si="1"/>
        <v>442.7</v>
      </c>
      <c r="M16" s="15">
        <f t="shared" si="1"/>
        <v>315.8</v>
      </c>
      <c r="N16" s="15">
        <f t="shared" si="1"/>
        <v>51.68</v>
      </c>
      <c r="O16" s="15">
        <f t="shared" si="1"/>
        <v>10.85</v>
      </c>
      <c r="P16" s="6"/>
    </row>
    <row r="17" spans="1:16" x14ac:dyDescent="0.25">
      <c r="A17" s="9"/>
      <c r="B17" s="9"/>
      <c r="C17" s="20" t="s">
        <v>102</v>
      </c>
      <c r="D17" s="17">
        <f>D11+D12+D13+D14+D15</f>
        <v>22.15</v>
      </c>
      <c r="E17" s="17">
        <f t="shared" ref="E17:O17" si="2">E11+E12+E13+E14+E15</f>
        <v>32.9</v>
      </c>
      <c r="F17" s="17">
        <f t="shared" si="2"/>
        <v>99.4</v>
      </c>
      <c r="G17" s="17">
        <f t="shared" si="2"/>
        <v>769.59999999999991</v>
      </c>
      <c r="H17" s="17">
        <f t="shared" si="2"/>
        <v>0.59</v>
      </c>
      <c r="I17" s="17">
        <f t="shared" si="2"/>
        <v>12.299999999999999</v>
      </c>
      <c r="J17" s="17">
        <f t="shared" si="2"/>
        <v>0.23</v>
      </c>
      <c r="K17" s="17">
        <f t="shared" si="2"/>
        <v>0.82</v>
      </c>
      <c r="L17" s="17">
        <f t="shared" si="2"/>
        <v>473.69999999999993</v>
      </c>
      <c r="M17" s="17">
        <f t="shared" si="2"/>
        <v>340.9</v>
      </c>
      <c r="N17" s="17">
        <f t="shared" si="2"/>
        <v>55.64</v>
      </c>
      <c r="O17" s="17">
        <f t="shared" si="2"/>
        <v>10.89</v>
      </c>
      <c r="P17" s="6"/>
    </row>
    <row r="18" spans="1:16" x14ac:dyDescent="0.25">
      <c r="A18" s="9"/>
      <c r="B18" s="10" t="s">
        <v>86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6"/>
    </row>
    <row r="19" spans="1:16" x14ac:dyDescent="0.25">
      <c r="A19" s="9"/>
      <c r="B19" s="9" t="s">
        <v>87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6"/>
    </row>
    <row r="20" spans="1:16" x14ac:dyDescent="0.25">
      <c r="A20" s="9"/>
      <c r="B20" s="9" t="s">
        <v>88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6"/>
    </row>
    <row r="21" spans="1:16" x14ac:dyDescent="0.25">
      <c r="A21" s="9"/>
      <c r="B21" s="9" t="s">
        <v>89</v>
      </c>
      <c r="C21" s="12"/>
      <c r="D21" s="12">
        <v>0.7</v>
      </c>
      <c r="E21" s="12"/>
      <c r="F21" s="12">
        <v>2.8</v>
      </c>
      <c r="G21" s="12">
        <v>13.9</v>
      </c>
      <c r="H21" s="12">
        <v>0.03</v>
      </c>
      <c r="I21" s="12">
        <v>10</v>
      </c>
      <c r="J21" s="12"/>
      <c r="K21" s="12"/>
      <c r="L21" s="12">
        <v>23</v>
      </c>
      <c r="M21" s="12">
        <v>42</v>
      </c>
      <c r="N21" s="12">
        <v>14</v>
      </c>
      <c r="O21" s="12">
        <v>0.6</v>
      </c>
      <c r="P21" s="6"/>
    </row>
    <row r="22" spans="1:16" x14ac:dyDescent="0.25">
      <c r="A22" s="9"/>
      <c r="B22" s="9" t="s">
        <v>90</v>
      </c>
      <c r="C22" s="12"/>
      <c r="D22" s="12">
        <v>0.9</v>
      </c>
      <c r="E22" s="12"/>
      <c r="F22" s="12">
        <v>2</v>
      </c>
      <c r="G22" s="12">
        <v>11.3</v>
      </c>
      <c r="H22" s="12">
        <v>0.01</v>
      </c>
      <c r="I22" s="12">
        <v>35</v>
      </c>
      <c r="J22" s="12"/>
      <c r="K22" s="12"/>
      <c r="L22" s="12">
        <v>60</v>
      </c>
      <c r="M22" s="12">
        <v>25</v>
      </c>
      <c r="N22" s="12">
        <v>22</v>
      </c>
      <c r="O22" s="12">
        <v>0.4</v>
      </c>
      <c r="P22" s="6"/>
    </row>
    <row r="23" spans="1:16" x14ac:dyDescent="0.25">
      <c r="A23" s="9"/>
      <c r="B23" s="9" t="s">
        <v>91</v>
      </c>
      <c r="C23" s="12"/>
      <c r="D23" s="12"/>
      <c r="E23" s="12">
        <v>9.9</v>
      </c>
      <c r="F23" s="12"/>
      <c r="G23" s="12">
        <v>89.9</v>
      </c>
      <c r="H23" s="12"/>
      <c r="I23" s="12"/>
      <c r="J23" s="12"/>
      <c r="K23" s="12">
        <v>6.7</v>
      </c>
      <c r="L23" s="12"/>
      <c r="M23" s="12"/>
      <c r="N23" s="12"/>
      <c r="O23" s="12"/>
      <c r="P23" s="6"/>
    </row>
    <row r="24" spans="1:16" x14ac:dyDescent="0.25">
      <c r="A24" s="9"/>
      <c r="B24" s="9"/>
      <c r="C24" s="13">
        <v>100</v>
      </c>
      <c r="D24" s="15">
        <f>SUM(D21:D23)</f>
        <v>1.6</v>
      </c>
      <c r="E24" s="15">
        <f t="shared" ref="E24:O24" si="3">SUM(E21:E23)</f>
        <v>9.9</v>
      </c>
      <c r="F24" s="15">
        <f t="shared" si="3"/>
        <v>4.8</v>
      </c>
      <c r="G24" s="15">
        <f t="shared" si="3"/>
        <v>115.10000000000001</v>
      </c>
      <c r="H24" s="15">
        <f t="shared" si="3"/>
        <v>0.04</v>
      </c>
      <c r="I24" s="15">
        <f t="shared" si="3"/>
        <v>45</v>
      </c>
      <c r="J24" s="15"/>
      <c r="K24" s="15">
        <f t="shared" si="3"/>
        <v>6.7</v>
      </c>
      <c r="L24" s="15">
        <f t="shared" si="3"/>
        <v>83</v>
      </c>
      <c r="M24" s="15">
        <f t="shared" si="3"/>
        <v>67</v>
      </c>
      <c r="N24" s="15">
        <f t="shared" si="3"/>
        <v>36</v>
      </c>
      <c r="O24" s="15">
        <f t="shared" si="3"/>
        <v>1</v>
      </c>
      <c r="P24" s="6"/>
    </row>
    <row r="25" spans="1:16" ht="26.25" x14ac:dyDescent="0.25">
      <c r="A25" s="9">
        <v>168</v>
      </c>
      <c r="B25" s="11" t="s">
        <v>92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6"/>
    </row>
    <row r="26" spans="1:16" x14ac:dyDescent="0.25">
      <c r="A26" s="9"/>
      <c r="B26" s="9" t="s">
        <v>93</v>
      </c>
      <c r="C26" s="12"/>
      <c r="D26" s="12">
        <v>1.2</v>
      </c>
      <c r="E26" s="12"/>
      <c r="F26" s="12">
        <v>14</v>
      </c>
      <c r="G26" s="12">
        <v>62</v>
      </c>
      <c r="H26" s="12">
        <v>0.13</v>
      </c>
      <c r="I26" s="12">
        <v>20</v>
      </c>
      <c r="J26" s="12"/>
      <c r="K26" s="12">
        <v>0.1</v>
      </c>
      <c r="L26" s="12">
        <v>10</v>
      </c>
      <c r="M26" s="12">
        <v>58</v>
      </c>
      <c r="N26" s="12">
        <v>23</v>
      </c>
      <c r="O26" s="12">
        <v>0.9</v>
      </c>
      <c r="P26" s="6"/>
    </row>
    <row r="27" spans="1:16" x14ac:dyDescent="0.25">
      <c r="A27" s="9"/>
      <c r="B27" s="9" t="s">
        <v>94</v>
      </c>
      <c r="C27" s="12"/>
      <c r="D27" s="12">
        <v>2.4</v>
      </c>
      <c r="E27" s="12">
        <v>0.5</v>
      </c>
      <c r="F27" s="12">
        <v>12.6</v>
      </c>
      <c r="G27" s="12">
        <v>66.8</v>
      </c>
      <c r="H27" s="12">
        <v>0.1</v>
      </c>
      <c r="I27" s="12"/>
      <c r="J27" s="12"/>
      <c r="K27" s="12"/>
      <c r="L27" s="12">
        <v>7</v>
      </c>
      <c r="M27" s="12">
        <v>50</v>
      </c>
      <c r="N27" s="12">
        <v>20</v>
      </c>
      <c r="O27" s="12">
        <v>0.7</v>
      </c>
      <c r="P27" s="6"/>
    </row>
    <row r="28" spans="1:16" x14ac:dyDescent="0.25">
      <c r="A28" s="9"/>
      <c r="B28" s="9" t="s">
        <v>95</v>
      </c>
      <c r="C28" s="12"/>
      <c r="D28" s="12">
        <v>0.2</v>
      </c>
      <c r="E28" s="12"/>
      <c r="F28" s="12">
        <v>0.7</v>
      </c>
      <c r="G28" s="12">
        <v>4.0999999999999996</v>
      </c>
      <c r="H28" s="12">
        <v>0.01</v>
      </c>
      <c r="I28" s="12">
        <v>2</v>
      </c>
      <c r="J28" s="12"/>
      <c r="K28" s="12">
        <v>0.02</v>
      </c>
      <c r="L28" s="12"/>
      <c r="M28" s="12"/>
      <c r="N28" s="12"/>
      <c r="O28" s="12"/>
      <c r="P28" s="6"/>
    </row>
    <row r="29" spans="1:16" x14ac:dyDescent="0.25">
      <c r="A29" s="9"/>
      <c r="B29" s="9" t="s">
        <v>96</v>
      </c>
      <c r="C29" s="12"/>
      <c r="D29" s="12">
        <v>0.1</v>
      </c>
      <c r="E29" s="12"/>
      <c r="F29" s="12">
        <v>0.6</v>
      </c>
      <c r="G29" s="12">
        <v>3.2</v>
      </c>
      <c r="H29" s="12">
        <v>0.01</v>
      </c>
      <c r="I29" s="12">
        <v>0.7</v>
      </c>
      <c r="J29" s="12"/>
      <c r="K29" s="12">
        <v>0.09</v>
      </c>
      <c r="L29" s="12">
        <v>7.6</v>
      </c>
      <c r="M29" s="12">
        <v>8.1999999999999993</v>
      </c>
      <c r="N29" s="12">
        <v>5.7</v>
      </c>
      <c r="O29" s="12">
        <v>0.1</v>
      </c>
      <c r="P29" s="6"/>
    </row>
    <row r="30" spans="1:16" x14ac:dyDescent="0.25">
      <c r="A30" s="9"/>
      <c r="B30" s="9" t="s">
        <v>97</v>
      </c>
      <c r="C30" s="12"/>
      <c r="D30" s="12">
        <v>6.2</v>
      </c>
      <c r="E30" s="12">
        <v>2.2999999999999998</v>
      </c>
      <c r="F30" s="12"/>
      <c r="G30" s="12">
        <v>46.9</v>
      </c>
      <c r="H30" s="12">
        <v>7.0000000000000007E-2</v>
      </c>
      <c r="I30" s="12"/>
      <c r="J30" s="12">
        <v>7.0000000000000007E-2</v>
      </c>
      <c r="K30" s="12"/>
      <c r="L30" s="12">
        <v>16</v>
      </c>
      <c r="M30" s="12">
        <v>165</v>
      </c>
      <c r="N30" s="12">
        <v>18</v>
      </c>
      <c r="O30" s="12">
        <v>1.6</v>
      </c>
      <c r="P30" s="6"/>
    </row>
    <row r="31" spans="1:16" x14ac:dyDescent="0.25">
      <c r="A31" s="9"/>
      <c r="B31" s="9" t="s">
        <v>83</v>
      </c>
      <c r="C31" s="12"/>
      <c r="D31" s="12">
        <v>0.1</v>
      </c>
      <c r="E31" s="12">
        <v>8.1999999999999993</v>
      </c>
      <c r="F31" s="12">
        <v>0.1</v>
      </c>
      <c r="G31" s="12">
        <v>74.8</v>
      </c>
      <c r="H31" s="12"/>
      <c r="I31" s="12"/>
      <c r="J31" s="12">
        <v>0.06</v>
      </c>
      <c r="K31" s="12"/>
      <c r="L31" s="12">
        <v>1.2</v>
      </c>
      <c r="M31" s="12">
        <v>1.9</v>
      </c>
      <c r="N31" s="12">
        <v>0.04</v>
      </c>
      <c r="O31" s="12">
        <v>0.02</v>
      </c>
      <c r="P31" s="6"/>
    </row>
    <row r="32" spans="1:16" x14ac:dyDescent="0.25">
      <c r="A32" s="9"/>
      <c r="B32" s="9" t="s">
        <v>98</v>
      </c>
      <c r="C32" s="13">
        <v>250</v>
      </c>
      <c r="D32" s="15">
        <f>SUM(D26:D31)</f>
        <v>10.199999999999999</v>
      </c>
      <c r="E32" s="15">
        <f t="shared" ref="E32:O32" si="4">SUM(E26:E31)</f>
        <v>11</v>
      </c>
      <c r="F32" s="15">
        <f t="shared" si="4"/>
        <v>28.000000000000004</v>
      </c>
      <c r="G32" s="15">
        <f t="shared" si="4"/>
        <v>257.8</v>
      </c>
      <c r="H32" s="15">
        <f t="shared" si="4"/>
        <v>0.32</v>
      </c>
      <c r="I32" s="15">
        <f t="shared" si="4"/>
        <v>22.7</v>
      </c>
      <c r="J32" s="15">
        <f t="shared" si="4"/>
        <v>0.13</v>
      </c>
      <c r="K32" s="15">
        <f t="shared" si="4"/>
        <v>0.21000000000000002</v>
      </c>
      <c r="L32" s="15">
        <f t="shared" si="4"/>
        <v>41.800000000000004</v>
      </c>
      <c r="M32" s="15">
        <f t="shared" si="4"/>
        <v>283.09999999999997</v>
      </c>
      <c r="N32" s="15">
        <f t="shared" si="4"/>
        <v>66.740000000000009</v>
      </c>
      <c r="O32" s="15">
        <f t="shared" si="4"/>
        <v>3.3200000000000003</v>
      </c>
      <c r="P32" s="6"/>
    </row>
    <row r="33" spans="1:16" x14ac:dyDescent="0.25">
      <c r="A33" s="9"/>
      <c r="B33" s="9"/>
      <c r="C33" s="21">
        <v>300</v>
      </c>
      <c r="D33" s="17">
        <v>12.2</v>
      </c>
      <c r="E33" s="17">
        <v>13</v>
      </c>
      <c r="F33" s="17">
        <v>33</v>
      </c>
      <c r="G33" s="17">
        <v>309.3</v>
      </c>
      <c r="H33" s="17">
        <v>0.38</v>
      </c>
      <c r="I33" s="17">
        <v>27.2</v>
      </c>
      <c r="J33" s="17">
        <v>0.15</v>
      </c>
      <c r="K33" s="17">
        <v>0.25</v>
      </c>
      <c r="L33" s="17">
        <v>50.1</v>
      </c>
      <c r="M33" s="17">
        <v>339</v>
      </c>
      <c r="N33" s="17">
        <v>80</v>
      </c>
      <c r="O33" s="17">
        <v>3.98</v>
      </c>
      <c r="P33" s="6"/>
    </row>
    <row r="34" spans="1:16" x14ac:dyDescent="0.25">
      <c r="A34" s="9">
        <v>76</v>
      </c>
      <c r="B34" s="9" t="s">
        <v>66</v>
      </c>
      <c r="C34" s="13">
        <v>100</v>
      </c>
      <c r="D34" s="13">
        <v>16.899999999999999</v>
      </c>
      <c r="E34" s="13">
        <v>4</v>
      </c>
      <c r="F34" s="13">
        <v>0.3</v>
      </c>
      <c r="G34" s="13">
        <v>121</v>
      </c>
      <c r="H34" s="13">
        <v>13.4</v>
      </c>
      <c r="I34" s="13">
        <v>2.1</v>
      </c>
      <c r="J34" s="13">
        <v>0.01</v>
      </c>
      <c r="K34" s="13">
        <v>0.15</v>
      </c>
      <c r="L34" s="13">
        <v>52.5</v>
      </c>
      <c r="M34" s="13">
        <v>261</v>
      </c>
      <c r="N34" s="13">
        <v>38.799999999999997</v>
      </c>
      <c r="O34" s="13">
        <v>1.6</v>
      </c>
      <c r="P34" s="6"/>
    </row>
    <row r="35" spans="1:16" x14ac:dyDescent="0.25">
      <c r="A35" s="9"/>
      <c r="B35" s="9"/>
      <c r="C35" s="16">
        <v>120</v>
      </c>
      <c r="D35" s="16">
        <v>20.3</v>
      </c>
      <c r="E35" s="16">
        <v>4.8</v>
      </c>
      <c r="F35" s="16">
        <v>0.4</v>
      </c>
      <c r="G35" s="16">
        <v>145.19999999999999</v>
      </c>
      <c r="H35" s="16">
        <v>16.100000000000001</v>
      </c>
      <c r="I35" s="16">
        <v>2.5</v>
      </c>
      <c r="J35" s="16">
        <v>0.01</v>
      </c>
      <c r="K35" s="16">
        <v>0.18</v>
      </c>
      <c r="L35" s="16">
        <v>63.7</v>
      </c>
      <c r="M35" s="16">
        <v>313</v>
      </c>
      <c r="N35" s="16">
        <v>46.6</v>
      </c>
      <c r="O35" s="16">
        <v>1.9</v>
      </c>
      <c r="P35" s="6"/>
    </row>
    <row r="36" spans="1:16" x14ac:dyDescent="0.25">
      <c r="A36" s="9">
        <v>538</v>
      </c>
      <c r="B36" s="9" t="s">
        <v>65</v>
      </c>
      <c r="C36" s="13">
        <v>150</v>
      </c>
      <c r="D36" s="13">
        <v>3.5</v>
      </c>
      <c r="E36" s="13">
        <v>8.5</v>
      </c>
      <c r="F36" s="13">
        <v>38.700000000000003</v>
      </c>
      <c r="G36" s="13">
        <v>236.3</v>
      </c>
      <c r="H36" s="13">
        <v>0.04</v>
      </c>
      <c r="I36" s="13"/>
      <c r="J36" s="13">
        <v>0.06</v>
      </c>
      <c r="K36" s="13">
        <v>0.22</v>
      </c>
      <c r="L36" s="13">
        <v>5.2</v>
      </c>
      <c r="M36" s="13">
        <v>76.900000000000006</v>
      </c>
      <c r="N36" s="13">
        <v>25.1</v>
      </c>
      <c r="O36" s="13">
        <v>0.5</v>
      </c>
      <c r="P36" s="6"/>
    </row>
    <row r="37" spans="1:16" x14ac:dyDescent="0.25">
      <c r="A37" s="9"/>
      <c r="B37" s="9"/>
      <c r="C37" s="16">
        <v>200</v>
      </c>
      <c r="D37" s="16">
        <v>4.7</v>
      </c>
      <c r="E37" s="16">
        <v>11.4</v>
      </c>
      <c r="F37" s="16">
        <v>51.6</v>
      </c>
      <c r="G37" s="16">
        <v>315</v>
      </c>
      <c r="H37" s="16">
        <v>0.05</v>
      </c>
      <c r="I37" s="16"/>
      <c r="J37" s="16">
        <v>0.08</v>
      </c>
      <c r="K37" s="16">
        <v>0.28999999999999998</v>
      </c>
      <c r="L37" s="16">
        <v>6.9</v>
      </c>
      <c r="M37" s="16">
        <v>102.5</v>
      </c>
      <c r="N37" s="16">
        <v>33.299999999999997</v>
      </c>
      <c r="O37" s="16">
        <v>0.6</v>
      </c>
      <c r="P37" s="6"/>
    </row>
    <row r="38" spans="1:16" x14ac:dyDescent="0.25">
      <c r="A38" s="9">
        <v>816</v>
      </c>
      <c r="B38" s="9" t="s">
        <v>99</v>
      </c>
      <c r="C38" s="12">
        <v>200</v>
      </c>
      <c r="D38" s="12">
        <v>0.8</v>
      </c>
      <c r="E38" s="12">
        <v>0.1</v>
      </c>
      <c r="F38" s="12">
        <v>38.6</v>
      </c>
      <c r="G38" s="12">
        <v>158</v>
      </c>
      <c r="H38" s="12">
        <v>0.03</v>
      </c>
      <c r="I38" s="12">
        <v>10</v>
      </c>
      <c r="J38" s="12"/>
      <c r="K38" s="12"/>
      <c r="L38" s="12">
        <v>16</v>
      </c>
      <c r="M38" s="12">
        <v>11</v>
      </c>
      <c r="N38" s="12">
        <v>9</v>
      </c>
      <c r="O38" s="12">
        <v>2.2000000000000002</v>
      </c>
      <c r="P38" s="6"/>
    </row>
    <row r="39" spans="1:16" x14ac:dyDescent="0.25">
      <c r="A39" s="9"/>
      <c r="B39" s="9" t="s">
        <v>100</v>
      </c>
      <c r="C39" s="12">
        <v>200</v>
      </c>
      <c r="D39" s="12">
        <v>0.6</v>
      </c>
      <c r="E39" s="12"/>
      <c r="F39" s="12">
        <v>20.399999999999999</v>
      </c>
      <c r="G39" s="12">
        <v>82.8</v>
      </c>
      <c r="H39" s="12">
        <v>0.06</v>
      </c>
      <c r="I39" s="12">
        <v>340</v>
      </c>
      <c r="J39" s="12"/>
      <c r="K39" s="12">
        <v>32</v>
      </c>
      <c r="L39" s="12">
        <v>22</v>
      </c>
      <c r="M39" s="12">
        <v>18</v>
      </c>
      <c r="N39" s="12">
        <v>4.4000000000000004</v>
      </c>
      <c r="O39" s="12">
        <v>4.4000000000000004</v>
      </c>
      <c r="P39" s="6"/>
    </row>
    <row r="40" spans="1:16" x14ac:dyDescent="0.25">
      <c r="A40" s="9"/>
      <c r="B40" s="9" t="s">
        <v>117</v>
      </c>
      <c r="C40" s="12">
        <v>50</v>
      </c>
      <c r="D40" s="12">
        <v>3.3</v>
      </c>
      <c r="E40" s="12">
        <v>0.3</v>
      </c>
      <c r="F40" s="12">
        <v>24.9</v>
      </c>
      <c r="G40" s="12">
        <v>107</v>
      </c>
      <c r="H40" s="12">
        <v>0.4</v>
      </c>
      <c r="I40" s="12"/>
      <c r="J40" s="12"/>
      <c r="K40" s="12">
        <v>0.6</v>
      </c>
      <c r="L40" s="12">
        <v>7.3</v>
      </c>
      <c r="M40" s="12">
        <v>35</v>
      </c>
      <c r="N40" s="12">
        <v>12</v>
      </c>
      <c r="O40" s="12">
        <v>8.4</v>
      </c>
      <c r="P40" s="6"/>
    </row>
    <row r="41" spans="1:16" x14ac:dyDescent="0.25">
      <c r="A41" s="9"/>
      <c r="B41" s="9" t="s">
        <v>85</v>
      </c>
      <c r="C41" s="19" t="s">
        <v>101</v>
      </c>
      <c r="D41" s="15">
        <f>D32+D34+D36+D38+D39+D40+D24</f>
        <v>36.9</v>
      </c>
      <c r="E41" s="15">
        <f t="shared" ref="E41:O41" si="5">E32+E34+E36+E38+E39+E40+E24</f>
        <v>33.800000000000004</v>
      </c>
      <c r="F41" s="15">
        <f t="shared" si="5"/>
        <v>155.70000000000002</v>
      </c>
      <c r="G41" s="15">
        <f t="shared" si="5"/>
        <v>1078</v>
      </c>
      <c r="H41" s="15">
        <f t="shared" si="5"/>
        <v>14.29</v>
      </c>
      <c r="I41" s="15">
        <f t="shared" si="5"/>
        <v>419.8</v>
      </c>
      <c r="J41" s="15">
        <f t="shared" si="5"/>
        <v>0.2</v>
      </c>
      <c r="K41" s="15">
        <f t="shared" si="5"/>
        <v>39.880000000000003</v>
      </c>
      <c r="L41" s="14">
        <f t="shared" si="5"/>
        <v>227.8</v>
      </c>
      <c r="M41" s="15">
        <f t="shared" si="5"/>
        <v>751.99999999999989</v>
      </c>
      <c r="N41" s="15">
        <f t="shared" si="5"/>
        <v>192.04000000000002</v>
      </c>
      <c r="O41" s="15">
        <f t="shared" si="5"/>
        <v>21.42</v>
      </c>
      <c r="P41" s="6"/>
    </row>
    <row r="42" spans="1:16" x14ac:dyDescent="0.25">
      <c r="A42" s="9"/>
      <c r="B42" s="9"/>
      <c r="C42" s="20" t="s">
        <v>102</v>
      </c>
      <c r="D42" s="17">
        <f>D24+D33+D35+D37+D38+D39+D40</f>
        <v>43.5</v>
      </c>
      <c r="E42" s="17">
        <f t="shared" ref="E42:O42" si="6">E24+E33+E35+E37+E38+E39+E40</f>
        <v>39.5</v>
      </c>
      <c r="F42" s="17">
        <f t="shared" si="6"/>
        <v>173.70000000000002</v>
      </c>
      <c r="G42" s="17">
        <f t="shared" si="6"/>
        <v>1232.3999999999999</v>
      </c>
      <c r="H42" s="17">
        <f t="shared" si="6"/>
        <v>17.060000000000002</v>
      </c>
      <c r="I42" s="17">
        <f t="shared" si="6"/>
        <v>424.7</v>
      </c>
      <c r="J42" s="17">
        <f t="shared" si="6"/>
        <v>0.24</v>
      </c>
      <c r="K42" s="17">
        <f t="shared" si="6"/>
        <v>40.020000000000003</v>
      </c>
      <c r="L42" s="22">
        <f t="shared" si="6"/>
        <v>249.00000000000003</v>
      </c>
      <c r="M42" s="17">
        <f t="shared" si="6"/>
        <v>885.5</v>
      </c>
      <c r="N42" s="17">
        <f t="shared" si="6"/>
        <v>221.29999999999998</v>
      </c>
      <c r="O42" s="17">
        <f t="shared" si="6"/>
        <v>22.48</v>
      </c>
      <c r="P42" s="6"/>
    </row>
    <row r="43" spans="1:16" x14ac:dyDescent="0.25">
      <c r="A43" s="9"/>
      <c r="B43" s="9" t="s">
        <v>103</v>
      </c>
      <c r="C43" s="19" t="s">
        <v>101</v>
      </c>
      <c r="D43" s="15">
        <f>D16+D41</f>
        <v>57.05</v>
      </c>
      <c r="E43" s="15">
        <f t="shared" ref="E43:O43" si="7">E16+E41</f>
        <v>63.5</v>
      </c>
      <c r="F43" s="14">
        <f t="shared" si="7"/>
        <v>244.10000000000002</v>
      </c>
      <c r="G43" s="14">
        <f t="shared" si="7"/>
        <v>1768</v>
      </c>
      <c r="H43" s="15">
        <f t="shared" si="7"/>
        <v>14.87</v>
      </c>
      <c r="I43" s="14">
        <f t="shared" si="7"/>
        <v>431.8</v>
      </c>
      <c r="J43" s="15">
        <f t="shared" si="7"/>
        <v>0.41000000000000003</v>
      </c>
      <c r="K43" s="15">
        <f t="shared" si="7"/>
        <v>40.68</v>
      </c>
      <c r="L43" s="14">
        <f t="shared" si="7"/>
        <v>670.5</v>
      </c>
      <c r="M43" s="15">
        <f t="shared" si="7"/>
        <v>1067.8</v>
      </c>
      <c r="N43" s="15">
        <f t="shared" si="7"/>
        <v>243.72000000000003</v>
      </c>
      <c r="O43" s="15">
        <f t="shared" si="7"/>
        <v>32.270000000000003</v>
      </c>
      <c r="P43" s="6"/>
    </row>
    <row r="44" spans="1:16" x14ac:dyDescent="0.25">
      <c r="A44" s="9"/>
      <c r="B44" s="9"/>
      <c r="C44" s="20" t="s">
        <v>102</v>
      </c>
      <c r="D44" s="17">
        <f>D17+D42</f>
        <v>65.650000000000006</v>
      </c>
      <c r="E44" s="17">
        <f t="shared" ref="E44:O44" si="8">E17+E42</f>
        <v>72.400000000000006</v>
      </c>
      <c r="F44" s="22">
        <f t="shared" si="8"/>
        <v>273.10000000000002</v>
      </c>
      <c r="G44" s="22">
        <f t="shared" si="8"/>
        <v>2001.9999999999998</v>
      </c>
      <c r="H44" s="17">
        <f t="shared" si="8"/>
        <v>17.650000000000002</v>
      </c>
      <c r="I44" s="22">
        <f t="shared" si="8"/>
        <v>437</v>
      </c>
      <c r="J44" s="17">
        <f t="shared" si="8"/>
        <v>0.47</v>
      </c>
      <c r="K44" s="17">
        <f t="shared" si="8"/>
        <v>40.840000000000003</v>
      </c>
      <c r="L44" s="22">
        <f t="shared" si="8"/>
        <v>722.69999999999993</v>
      </c>
      <c r="M44" s="17">
        <f t="shared" si="8"/>
        <v>1226.4000000000001</v>
      </c>
      <c r="N44" s="17">
        <f t="shared" si="8"/>
        <v>276.94</v>
      </c>
      <c r="O44" s="17">
        <f t="shared" si="8"/>
        <v>33.370000000000005</v>
      </c>
      <c r="P44" s="6"/>
    </row>
    <row r="45" spans="1:16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75" x14ac:dyDescent="0.25">
      <c r="A50" s="49" t="s">
        <v>104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6"/>
    </row>
    <row r="51" spans="1:16" ht="25.5" customHeight="1" x14ac:dyDescent="0.25">
      <c r="A51" s="46" t="s">
        <v>67</v>
      </c>
      <c r="B51" s="46" t="s">
        <v>68</v>
      </c>
      <c r="C51" s="47" t="s">
        <v>39</v>
      </c>
      <c r="D51" s="43" t="s">
        <v>0</v>
      </c>
      <c r="E51" s="43"/>
      <c r="F51" s="43"/>
      <c r="G51" s="48" t="s">
        <v>72</v>
      </c>
      <c r="H51" s="43" t="s">
        <v>73</v>
      </c>
      <c r="I51" s="43"/>
      <c r="J51" s="43"/>
      <c r="K51" s="43"/>
      <c r="L51" s="43" t="s">
        <v>74</v>
      </c>
      <c r="M51" s="43"/>
      <c r="N51" s="43"/>
      <c r="O51" s="43"/>
      <c r="P51" s="6"/>
    </row>
    <row r="52" spans="1:16" ht="57" customHeight="1" x14ac:dyDescent="0.25">
      <c r="A52" s="46"/>
      <c r="B52" s="46"/>
      <c r="C52" s="47"/>
      <c r="D52" s="7" t="s">
        <v>69</v>
      </c>
      <c r="E52" s="7" t="s">
        <v>70</v>
      </c>
      <c r="F52" s="7" t="s">
        <v>71</v>
      </c>
      <c r="G52" s="48"/>
      <c r="H52" s="8" t="s">
        <v>6</v>
      </c>
      <c r="I52" s="8" t="s">
        <v>7</v>
      </c>
      <c r="J52" s="8" t="s">
        <v>8</v>
      </c>
      <c r="K52" s="8" t="s">
        <v>9</v>
      </c>
      <c r="L52" s="8" t="s">
        <v>75</v>
      </c>
      <c r="M52" s="8" t="s">
        <v>76</v>
      </c>
      <c r="N52" s="8" t="s">
        <v>12</v>
      </c>
      <c r="O52" s="8" t="s">
        <v>13</v>
      </c>
      <c r="P52" s="6"/>
    </row>
    <row r="53" spans="1:16" x14ac:dyDescent="0.25">
      <c r="A53" s="9"/>
      <c r="B53" s="10" t="s">
        <v>78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6"/>
    </row>
    <row r="54" spans="1:16" x14ac:dyDescent="0.25">
      <c r="A54" s="9">
        <v>815</v>
      </c>
      <c r="B54" s="9" t="s">
        <v>105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6"/>
    </row>
    <row r="55" spans="1:16" x14ac:dyDescent="0.25">
      <c r="A55" s="9"/>
      <c r="B55" s="9" t="s">
        <v>106</v>
      </c>
      <c r="C55" s="12"/>
      <c r="D55" s="12">
        <v>5.3</v>
      </c>
      <c r="E55" s="12">
        <v>0.7</v>
      </c>
      <c r="F55" s="12">
        <v>36.6</v>
      </c>
      <c r="G55" s="12">
        <v>164.5</v>
      </c>
      <c r="H55" s="12">
        <v>0.09</v>
      </c>
      <c r="I55" s="12"/>
      <c r="J55" s="12"/>
      <c r="K55" s="12"/>
      <c r="L55" s="12">
        <v>9</v>
      </c>
      <c r="M55" s="12">
        <v>43</v>
      </c>
      <c r="N55" s="12">
        <v>8</v>
      </c>
      <c r="O55" s="12">
        <v>0.6</v>
      </c>
      <c r="P55" s="6"/>
    </row>
    <row r="56" spans="1:16" x14ac:dyDescent="0.25">
      <c r="A56" s="9"/>
      <c r="B56" s="9" t="s">
        <v>81</v>
      </c>
      <c r="C56" s="12"/>
      <c r="D56" s="12">
        <v>1.4</v>
      </c>
      <c r="E56" s="12">
        <v>1.6</v>
      </c>
      <c r="F56" s="12">
        <v>2.4</v>
      </c>
      <c r="G56" s="12">
        <v>29</v>
      </c>
      <c r="H56" s="12">
        <v>0.04</v>
      </c>
      <c r="I56" s="12">
        <v>0.5</v>
      </c>
      <c r="J56" s="12">
        <v>0.02</v>
      </c>
      <c r="K56" s="12">
        <v>0.04</v>
      </c>
      <c r="L56" s="12">
        <v>45</v>
      </c>
      <c r="M56" s="12">
        <v>40</v>
      </c>
      <c r="N56" s="12">
        <v>6.8</v>
      </c>
      <c r="O56" s="12">
        <v>0.02</v>
      </c>
      <c r="P56" s="6"/>
    </row>
    <row r="57" spans="1:16" x14ac:dyDescent="0.25">
      <c r="A57" s="9"/>
      <c r="B57" s="9" t="s">
        <v>107</v>
      </c>
      <c r="C57" s="12"/>
      <c r="D57" s="12">
        <v>0.6</v>
      </c>
      <c r="E57" s="12">
        <v>0.5</v>
      </c>
      <c r="F57" s="12">
        <v>0.03</v>
      </c>
      <c r="G57" s="12">
        <v>7.3</v>
      </c>
      <c r="H57" s="12">
        <v>0.01</v>
      </c>
      <c r="I57" s="12"/>
      <c r="J57" s="12">
        <v>0.01</v>
      </c>
      <c r="K57" s="12"/>
      <c r="L57" s="12">
        <v>2.8</v>
      </c>
      <c r="M57" s="12">
        <v>9.6</v>
      </c>
      <c r="N57" s="12">
        <v>0.6</v>
      </c>
      <c r="O57" s="12">
        <v>0.12</v>
      </c>
      <c r="P57" s="6"/>
    </row>
    <row r="58" spans="1:16" x14ac:dyDescent="0.25">
      <c r="A58" s="9"/>
      <c r="B58" s="9" t="s">
        <v>82</v>
      </c>
      <c r="C58" s="12"/>
      <c r="D58" s="12"/>
      <c r="E58" s="12"/>
      <c r="F58" s="12">
        <v>9.5</v>
      </c>
      <c r="G58" s="12">
        <v>39</v>
      </c>
      <c r="H58" s="12"/>
      <c r="I58" s="12"/>
      <c r="J58" s="12"/>
      <c r="K58" s="12"/>
      <c r="L58" s="12"/>
      <c r="M58" s="12"/>
      <c r="N58" s="12"/>
      <c r="O58" s="12"/>
      <c r="P58" s="6"/>
    </row>
    <row r="59" spans="1:16" x14ac:dyDescent="0.25">
      <c r="A59" s="9"/>
      <c r="B59" s="9" t="s">
        <v>91</v>
      </c>
      <c r="C59" s="12"/>
      <c r="D59" s="12"/>
      <c r="E59" s="12">
        <v>3.8</v>
      </c>
      <c r="F59" s="12"/>
      <c r="G59" s="12">
        <v>34.9</v>
      </c>
      <c r="H59" s="12"/>
      <c r="I59" s="12"/>
      <c r="J59" s="12">
        <v>3</v>
      </c>
      <c r="K59" s="12"/>
      <c r="L59" s="12"/>
      <c r="M59" s="12"/>
      <c r="N59" s="12"/>
      <c r="O59" s="12"/>
      <c r="P59" s="6"/>
    </row>
    <row r="60" spans="1:16" x14ac:dyDescent="0.25">
      <c r="A60" s="9"/>
      <c r="B60" s="9" t="s">
        <v>83</v>
      </c>
      <c r="C60" s="12"/>
      <c r="D60" s="12">
        <v>0.06</v>
      </c>
      <c r="E60" s="12">
        <v>8.3000000000000007</v>
      </c>
      <c r="F60" s="12">
        <v>0.09</v>
      </c>
      <c r="G60" s="12">
        <v>74.8</v>
      </c>
      <c r="H60" s="12"/>
      <c r="I60" s="12"/>
      <c r="J60" s="12">
        <v>0.06</v>
      </c>
      <c r="K60" s="12"/>
      <c r="L60" s="12">
        <v>1.2</v>
      </c>
      <c r="M60" s="12">
        <v>1.9</v>
      </c>
      <c r="N60" s="12">
        <v>0.04</v>
      </c>
      <c r="O60" s="12">
        <v>0.02</v>
      </c>
      <c r="P60" s="6"/>
    </row>
    <row r="61" spans="1:16" x14ac:dyDescent="0.25">
      <c r="A61" s="9"/>
      <c r="B61" s="9"/>
      <c r="C61" s="13">
        <v>100</v>
      </c>
      <c r="D61" s="15">
        <f t="shared" ref="D61:O61" si="9">SUM(D55:D60)</f>
        <v>7.3599999999999985</v>
      </c>
      <c r="E61" s="15">
        <f t="shared" si="9"/>
        <v>14.9</v>
      </c>
      <c r="F61" s="15">
        <f t="shared" si="9"/>
        <v>48.620000000000005</v>
      </c>
      <c r="G61" s="15">
        <f t="shared" si="9"/>
        <v>349.5</v>
      </c>
      <c r="H61" s="15">
        <f t="shared" si="9"/>
        <v>0.14000000000000001</v>
      </c>
      <c r="I61" s="15">
        <f t="shared" si="9"/>
        <v>0.5</v>
      </c>
      <c r="J61" s="15">
        <f t="shared" si="9"/>
        <v>3.09</v>
      </c>
      <c r="K61" s="15">
        <f t="shared" si="9"/>
        <v>0.04</v>
      </c>
      <c r="L61" s="15">
        <f t="shared" si="9"/>
        <v>58</v>
      </c>
      <c r="M61" s="15">
        <f t="shared" si="9"/>
        <v>94.5</v>
      </c>
      <c r="N61" s="15">
        <f t="shared" si="9"/>
        <v>15.44</v>
      </c>
      <c r="O61" s="15">
        <f t="shared" si="9"/>
        <v>0.76</v>
      </c>
      <c r="P61" s="6"/>
    </row>
    <row r="62" spans="1:16" x14ac:dyDescent="0.25">
      <c r="A62" s="9"/>
      <c r="B62" s="9"/>
      <c r="C62" s="16">
        <v>150</v>
      </c>
      <c r="D62" s="17">
        <v>11</v>
      </c>
      <c r="E62" s="17">
        <v>22.3</v>
      </c>
      <c r="F62" s="17">
        <f t="shared" ref="F62:O62" si="10">F61*1.5</f>
        <v>72.930000000000007</v>
      </c>
      <c r="G62" s="17">
        <v>524.20000000000005</v>
      </c>
      <c r="H62" s="17">
        <f t="shared" si="10"/>
        <v>0.21000000000000002</v>
      </c>
      <c r="I62" s="17">
        <v>0.7</v>
      </c>
      <c r="J62" s="17">
        <v>4.63</v>
      </c>
      <c r="K62" s="17">
        <f t="shared" si="10"/>
        <v>0.06</v>
      </c>
      <c r="L62" s="17">
        <f t="shared" si="10"/>
        <v>87</v>
      </c>
      <c r="M62" s="17">
        <v>142</v>
      </c>
      <c r="N62" s="17">
        <v>23.1</v>
      </c>
      <c r="O62" s="17">
        <f t="shared" si="10"/>
        <v>1.1400000000000001</v>
      </c>
      <c r="P62" s="6"/>
    </row>
    <row r="63" spans="1:16" x14ac:dyDescent="0.25">
      <c r="A63" s="9"/>
      <c r="B63" s="9" t="s">
        <v>108</v>
      </c>
      <c r="C63" s="12">
        <v>20</v>
      </c>
      <c r="D63" s="12">
        <v>0.08</v>
      </c>
      <c r="E63" s="12"/>
      <c r="F63" s="12">
        <v>13.7</v>
      </c>
      <c r="G63" s="12">
        <v>52</v>
      </c>
      <c r="H63" s="12"/>
      <c r="I63" s="12">
        <v>0.01</v>
      </c>
      <c r="J63" s="12"/>
      <c r="K63" s="12"/>
      <c r="L63" s="12">
        <v>0.3</v>
      </c>
      <c r="M63" s="12">
        <v>0.01</v>
      </c>
      <c r="N63" s="12"/>
      <c r="O63" s="12"/>
      <c r="P63" s="6"/>
    </row>
    <row r="64" spans="1:16" x14ac:dyDescent="0.25">
      <c r="A64" s="9">
        <v>386</v>
      </c>
      <c r="B64" s="9" t="s">
        <v>109</v>
      </c>
      <c r="C64" s="12">
        <v>200</v>
      </c>
      <c r="D64" s="18">
        <v>5.6</v>
      </c>
      <c r="E64" s="12">
        <v>6.4</v>
      </c>
      <c r="F64" s="12">
        <v>8.1999999999999993</v>
      </c>
      <c r="G64" s="12">
        <v>118</v>
      </c>
      <c r="H64" s="12">
        <v>0.06</v>
      </c>
      <c r="I64" s="12">
        <v>1.4</v>
      </c>
      <c r="J64" s="12">
        <v>0.06</v>
      </c>
      <c r="K64" s="12">
        <v>0.34</v>
      </c>
      <c r="L64" s="12">
        <v>240</v>
      </c>
      <c r="M64" s="12">
        <v>190</v>
      </c>
      <c r="N64" s="12">
        <v>228</v>
      </c>
      <c r="O64" s="12">
        <v>0.2</v>
      </c>
      <c r="P64" s="6"/>
    </row>
    <row r="65" spans="1:17" x14ac:dyDescent="0.25">
      <c r="A65" s="9">
        <v>379</v>
      </c>
      <c r="B65" s="9" t="s">
        <v>31</v>
      </c>
      <c r="C65" s="12">
        <v>200</v>
      </c>
      <c r="D65" s="12">
        <v>6.04</v>
      </c>
      <c r="E65" s="12">
        <v>6.2</v>
      </c>
      <c r="F65" s="12">
        <v>28.9</v>
      </c>
      <c r="G65" s="12">
        <v>165</v>
      </c>
      <c r="H65" s="12">
        <v>7.0000000000000007E-2</v>
      </c>
      <c r="I65" s="12">
        <v>2.2999999999999998</v>
      </c>
      <c r="J65" s="12">
        <v>0.05</v>
      </c>
      <c r="K65" s="12">
        <v>0.27</v>
      </c>
      <c r="L65" s="12">
        <v>216</v>
      </c>
      <c r="M65" s="12">
        <v>162</v>
      </c>
      <c r="N65" s="12">
        <v>25.2</v>
      </c>
      <c r="O65" s="12">
        <v>0.17</v>
      </c>
      <c r="P65" s="6"/>
    </row>
    <row r="66" spans="1:17" x14ac:dyDescent="0.25">
      <c r="A66" s="9"/>
      <c r="B66" s="9" t="s">
        <v>85</v>
      </c>
      <c r="C66" s="19" t="s">
        <v>101</v>
      </c>
      <c r="D66" s="15">
        <f>D61+D63+D64+D65</f>
        <v>19.079999999999998</v>
      </c>
      <c r="E66" s="15">
        <f t="shared" ref="E66:O66" si="11">E61+E63+E64+E65</f>
        <v>27.5</v>
      </c>
      <c r="F66" s="15">
        <f t="shared" si="11"/>
        <v>99.420000000000016</v>
      </c>
      <c r="G66" s="15">
        <f t="shared" si="11"/>
        <v>684.5</v>
      </c>
      <c r="H66" s="15">
        <f t="shared" si="11"/>
        <v>0.27</v>
      </c>
      <c r="I66" s="15">
        <f t="shared" si="11"/>
        <v>4.21</v>
      </c>
      <c r="J66" s="15">
        <f t="shared" si="11"/>
        <v>3.1999999999999997</v>
      </c>
      <c r="K66" s="15">
        <f t="shared" si="11"/>
        <v>0.65</v>
      </c>
      <c r="L66" s="15">
        <f t="shared" si="11"/>
        <v>514.29999999999995</v>
      </c>
      <c r="M66" s="15">
        <f t="shared" si="11"/>
        <v>446.51</v>
      </c>
      <c r="N66" s="15">
        <f t="shared" si="11"/>
        <v>268.64</v>
      </c>
      <c r="O66" s="15">
        <f t="shared" si="11"/>
        <v>1.1299999999999999</v>
      </c>
      <c r="P66" s="6"/>
    </row>
    <row r="67" spans="1:17" x14ac:dyDescent="0.25">
      <c r="A67" s="9"/>
      <c r="B67" s="9"/>
      <c r="C67" s="20" t="s">
        <v>102</v>
      </c>
      <c r="D67" s="17">
        <f>D62+D63+D64+D65</f>
        <v>22.72</v>
      </c>
      <c r="E67" s="17">
        <f t="shared" ref="E67:O67" si="12">E62+E63+E64+E65</f>
        <v>34.900000000000006</v>
      </c>
      <c r="F67" s="17">
        <f t="shared" si="12"/>
        <v>123.73000000000002</v>
      </c>
      <c r="G67" s="17">
        <f t="shared" si="12"/>
        <v>859.2</v>
      </c>
      <c r="H67" s="17">
        <f t="shared" si="12"/>
        <v>0.34</v>
      </c>
      <c r="I67" s="17">
        <f t="shared" si="12"/>
        <v>4.41</v>
      </c>
      <c r="J67" s="17">
        <f t="shared" si="12"/>
        <v>4.7399999999999993</v>
      </c>
      <c r="K67" s="17">
        <f t="shared" si="12"/>
        <v>0.67</v>
      </c>
      <c r="L67" s="17">
        <f t="shared" si="12"/>
        <v>543.29999999999995</v>
      </c>
      <c r="M67" s="17">
        <f t="shared" si="12"/>
        <v>494.01</v>
      </c>
      <c r="N67" s="17">
        <f t="shared" si="12"/>
        <v>276.3</v>
      </c>
      <c r="O67" s="17">
        <f t="shared" si="12"/>
        <v>1.51</v>
      </c>
      <c r="P67" s="6"/>
    </row>
    <row r="68" spans="1:17" x14ac:dyDescent="0.25">
      <c r="A68" s="9"/>
      <c r="B68" s="10" t="s">
        <v>86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6"/>
    </row>
    <row r="69" spans="1:17" ht="26.25" x14ac:dyDescent="0.25">
      <c r="A69" s="9">
        <v>28</v>
      </c>
      <c r="B69" s="11" t="s">
        <v>110</v>
      </c>
      <c r="C69" s="12">
        <v>100</v>
      </c>
      <c r="D69" s="12">
        <v>0.9</v>
      </c>
      <c r="E69" s="12">
        <v>0.2</v>
      </c>
      <c r="F69" s="12">
        <v>3.1</v>
      </c>
      <c r="G69" s="12">
        <v>18.399999999999999</v>
      </c>
      <c r="H69" s="12">
        <v>0.05</v>
      </c>
      <c r="I69" s="12">
        <v>20</v>
      </c>
      <c r="J69" s="12">
        <v>0.9</v>
      </c>
      <c r="K69" s="12">
        <v>0.03</v>
      </c>
      <c r="L69" s="12">
        <v>11.2</v>
      </c>
      <c r="M69" s="12">
        <v>20.8</v>
      </c>
      <c r="N69" s="12">
        <v>16</v>
      </c>
      <c r="O69" s="12">
        <v>0.72</v>
      </c>
    </row>
    <row r="70" spans="1:17" x14ac:dyDescent="0.25">
      <c r="A70" s="9">
        <v>168</v>
      </c>
      <c r="B70" s="9" t="s">
        <v>111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7" x14ac:dyDescent="0.25">
      <c r="A71" s="9"/>
      <c r="B71" s="9" t="s">
        <v>93</v>
      </c>
      <c r="C71" s="12"/>
      <c r="D71" s="12">
        <v>1.2</v>
      </c>
      <c r="E71" s="12"/>
      <c r="F71" s="12">
        <v>14</v>
      </c>
      <c r="G71" s="12">
        <v>62</v>
      </c>
      <c r="H71" s="12">
        <v>0.13</v>
      </c>
      <c r="I71" s="12">
        <v>20</v>
      </c>
      <c r="J71" s="12"/>
      <c r="K71" s="12">
        <v>0.1</v>
      </c>
      <c r="L71" s="12">
        <v>10</v>
      </c>
      <c r="M71" s="12">
        <v>58</v>
      </c>
      <c r="N71" s="12">
        <v>23</v>
      </c>
      <c r="O71" s="12">
        <v>0.9</v>
      </c>
    </row>
    <row r="72" spans="1:17" x14ac:dyDescent="0.25">
      <c r="A72" s="9"/>
      <c r="B72" s="9" t="s">
        <v>112</v>
      </c>
      <c r="C72" s="12"/>
      <c r="D72" s="12">
        <v>6.9</v>
      </c>
      <c r="E72" s="12">
        <v>0.4</v>
      </c>
      <c r="F72" s="12">
        <v>17.3</v>
      </c>
      <c r="G72" s="12">
        <v>96.6</v>
      </c>
      <c r="H72" s="12">
        <v>0.27</v>
      </c>
      <c r="I72" s="12"/>
      <c r="J72" s="12"/>
      <c r="K72" s="12">
        <v>0.7</v>
      </c>
      <c r="L72" s="12">
        <v>26.7</v>
      </c>
      <c r="M72" s="12">
        <v>67.8</v>
      </c>
      <c r="N72" s="12">
        <v>26</v>
      </c>
      <c r="O72" s="12">
        <v>2.1</v>
      </c>
    </row>
    <row r="73" spans="1:17" x14ac:dyDescent="0.25">
      <c r="A73" s="9"/>
      <c r="B73" s="9" t="s">
        <v>95</v>
      </c>
      <c r="C73" s="12"/>
      <c r="D73" s="12">
        <v>0.2</v>
      </c>
      <c r="E73" s="12"/>
      <c r="F73" s="12">
        <v>0.7</v>
      </c>
      <c r="G73" s="12">
        <v>4.0999999999999996</v>
      </c>
      <c r="H73" s="12">
        <v>0.01</v>
      </c>
      <c r="I73" s="12">
        <v>2</v>
      </c>
      <c r="J73" s="12"/>
      <c r="K73" s="12">
        <v>0.02</v>
      </c>
      <c r="L73" s="12"/>
      <c r="M73" s="12"/>
      <c r="N73" s="12"/>
      <c r="O73" s="12"/>
    </row>
    <row r="74" spans="1:17" x14ac:dyDescent="0.25">
      <c r="A74" s="9"/>
      <c r="B74" s="9" t="s">
        <v>96</v>
      </c>
      <c r="C74" s="12"/>
      <c r="D74" s="12">
        <v>0.1</v>
      </c>
      <c r="E74" s="12"/>
      <c r="F74" s="12">
        <v>0.6</v>
      </c>
      <c r="G74" s="12">
        <v>3.2</v>
      </c>
      <c r="H74" s="12">
        <v>0.01</v>
      </c>
      <c r="I74" s="12">
        <v>0.7</v>
      </c>
      <c r="J74" s="12"/>
      <c r="K74" s="12">
        <v>0.09</v>
      </c>
      <c r="L74" s="12">
        <v>7.6</v>
      </c>
      <c r="M74" s="12">
        <v>8.1999999999999993</v>
      </c>
      <c r="N74" s="12">
        <v>5.7</v>
      </c>
      <c r="O74" s="12">
        <v>0.1</v>
      </c>
    </row>
    <row r="75" spans="1:17" x14ac:dyDescent="0.25">
      <c r="A75" s="9"/>
      <c r="B75" s="9" t="s">
        <v>83</v>
      </c>
      <c r="C75" s="12"/>
      <c r="D75" s="12">
        <v>0.1</v>
      </c>
      <c r="E75" s="12">
        <v>8.1999999999999993</v>
      </c>
      <c r="F75" s="12">
        <v>0.1</v>
      </c>
      <c r="G75" s="12">
        <v>74.8</v>
      </c>
      <c r="H75" s="12"/>
      <c r="I75" s="12"/>
      <c r="J75" s="12">
        <v>0.06</v>
      </c>
      <c r="K75" s="12"/>
      <c r="L75" s="12">
        <v>1.2</v>
      </c>
      <c r="M75" s="12">
        <v>1.9</v>
      </c>
      <c r="N75" s="12">
        <v>0.04</v>
      </c>
      <c r="O75" s="12">
        <v>0.02</v>
      </c>
    </row>
    <row r="76" spans="1:17" x14ac:dyDescent="0.25">
      <c r="A76" s="9"/>
      <c r="B76" s="9" t="s">
        <v>98</v>
      </c>
      <c r="C76" s="13">
        <v>250</v>
      </c>
      <c r="D76" s="15">
        <f t="shared" ref="D76:O76" si="13">SUM(D71:D75)</f>
        <v>8.4999999999999982</v>
      </c>
      <c r="E76" s="15">
        <f t="shared" si="13"/>
        <v>8.6</v>
      </c>
      <c r="F76" s="15">
        <f t="shared" si="13"/>
        <v>32.700000000000003</v>
      </c>
      <c r="G76" s="15">
        <f t="shared" si="13"/>
        <v>240.7</v>
      </c>
      <c r="H76" s="15">
        <f t="shared" si="13"/>
        <v>0.42000000000000004</v>
      </c>
      <c r="I76" s="15">
        <f t="shared" si="13"/>
        <v>22.7</v>
      </c>
      <c r="J76" s="15">
        <f t="shared" si="13"/>
        <v>0.06</v>
      </c>
      <c r="K76" s="15">
        <f t="shared" si="13"/>
        <v>0.90999999999999992</v>
      </c>
      <c r="L76" s="15">
        <f t="shared" si="13"/>
        <v>45.500000000000007</v>
      </c>
      <c r="M76" s="15">
        <f t="shared" si="13"/>
        <v>135.9</v>
      </c>
      <c r="N76" s="15">
        <f t="shared" si="13"/>
        <v>54.74</v>
      </c>
      <c r="O76" s="15">
        <f t="shared" si="13"/>
        <v>3.12</v>
      </c>
      <c r="Q76" s="23"/>
    </row>
    <row r="77" spans="1:17" x14ac:dyDescent="0.25">
      <c r="A77" s="9"/>
      <c r="B77" s="9"/>
      <c r="C77" s="21">
        <v>300</v>
      </c>
      <c r="D77" s="17">
        <f>D76/5+D76</f>
        <v>10.199999999999998</v>
      </c>
      <c r="E77" s="17">
        <f t="shared" ref="E77:O77" si="14">E76/5+E76</f>
        <v>10.32</v>
      </c>
      <c r="F77" s="17">
        <f t="shared" si="14"/>
        <v>39.24</v>
      </c>
      <c r="G77" s="17">
        <f t="shared" si="14"/>
        <v>288.83999999999997</v>
      </c>
      <c r="H77" s="17">
        <f t="shared" si="14"/>
        <v>0.504</v>
      </c>
      <c r="I77" s="17">
        <f t="shared" si="14"/>
        <v>27.24</v>
      </c>
      <c r="J77" s="17">
        <f t="shared" si="14"/>
        <v>7.1999999999999995E-2</v>
      </c>
      <c r="K77" s="17">
        <f t="shared" si="14"/>
        <v>1.0919999999999999</v>
      </c>
      <c r="L77" s="17">
        <f t="shared" si="14"/>
        <v>54.600000000000009</v>
      </c>
      <c r="M77" s="17">
        <f t="shared" si="14"/>
        <v>163.08000000000001</v>
      </c>
      <c r="N77" s="17">
        <f t="shared" si="14"/>
        <v>65.688000000000002</v>
      </c>
      <c r="O77" s="17">
        <f t="shared" si="14"/>
        <v>3.7440000000000002</v>
      </c>
    </row>
    <row r="78" spans="1:17" ht="26.25" x14ac:dyDescent="0.25">
      <c r="A78" s="9">
        <v>538</v>
      </c>
      <c r="B78" s="11" t="s">
        <v>113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1:17" x14ac:dyDescent="0.25">
      <c r="A79" s="9"/>
      <c r="B79" s="11" t="s">
        <v>114</v>
      </c>
      <c r="C79" s="24"/>
      <c r="D79" s="24">
        <v>14.1</v>
      </c>
      <c r="E79" s="24">
        <v>4.9000000000000004</v>
      </c>
      <c r="F79" s="24"/>
      <c r="G79" s="24">
        <v>100.8</v>
      </c>
      <c r="H79" s="24">
        <v>0.06</v>
      </c>
      <c r="I79" s="24"/>
      <c r="J79" s="24"/>
      <c r="K79" s="24">
        <v>0.5</v>
      </c>
      <c r="L79" s="24">
        <v>9</v>
      </c>
      <c r="M79" s="24">
        <v>188</v>
      </c>
      <c r="N79" s="24">
        <v>22</v>
      </c>
      <c r="O79" s="24">
        <v>2.7</v>
      </c>
    </row>
    <row r="80" spans="1:17" x14ac:dyDescent="0.25">
      <c r="A80" s="9"/>
      <c r="B80" s="11" t="s">
        <v>93</v>
      </c>
      <c r="C80" s="24"/>
      <c r="D80" s="24">
        <v>2.1</v>
      </c>
      <c r="E80" s="24"/>
      <c r="F80" s="24">
        <v>20.7</v>
      </c>
      <c r="G80" s="24">
        <v>93</v>
      </c>
      <c r="H80" s="24">
        <v>0.13</v>
      </c>
      <c r="I80" s="24">
        <v>20</v>
      </c>
      <c r="J80" s="24"/>
      <c r="K80" s="24">
        <v>0.1</v>
      </c>
      <c r="L80" s="24">
        <v>10</v>
      </c>
      <c r="M80" s="24">
        <v>58</v>
      </c>
      <c r="N80" s="24">
        <v>23</v>
      </c>
      <c r="O80" s="24">
        <v>0.9</v>
      </c>
    </row>
    <row r="81" spans="1:15" x14ac:dyDescent="0.25">
      <c r="A81" s="9"/>
      <c r="B81" s="11" t="s">
        <v>95</v>
      </c>
      <c r="C81" s="24"/>
      <c r="D81" s="12">
        <v>0.2</v>
      </c>
      <c r="E81" s="12"/>
      <c r="F81" s="12">
        <v>0.7</v>
      </c>
      <c r="G81" s="12">
        <v>4.0999999999999996</v>
      </c>
      <c r="H81" s="12">
        <v>0.01</v>
      </c>
      <c r="I81" s="12">
        <v>2</v>
      </c>
      <c r="J81" s="12"/>
      <c r="K81" s="12">
        <v>0.02</v>
      </c>
      <c r="L81" s="12"/>
      <c r="M81" s="12"/>
      <c r="N81" s="12"/>
      <c r="O81" s="12"/>
    </row>
    <row r="82" spans="1:15" x14ac:dyDescent="0.25">
      <c r="A82" s="9"/>
      <c r="B82" s="9" t="s">
        <v>96</v>
      </c>
      <c r="C82" s="12"/>
      <c r="D82" s="12">
        <v>0.1</v>
      </c>
      <c r="E82" s="12"/>
      <c r="F82" s="12">
        <v>0.6</v>
      </c>
      <c r="G82" s="12">
        <v>3.2</v>
      </c>
      <c r="H82" s="12">
        <v>0.01</v>
      </c>
      <c r="I82" s="12">
        <v>0.7</v>
      </c>
      <c r="J82" s="12"/>
      <c r="K82" s="12">
        <v>0.09</v>
      </c>
      <c r="L82" s="12">
        <v>7.6</v>
      </c>
      <c r="M82" s="12">
        <v>8.1999999999999993</v>
      </c>
      <c r="N82" s="12">
        <v>5.7</v>
      </c>
      <c r="O82" s="12">
        <v>0.1</v>
      </c>
    </row>
    <row r="83" spans="1:15" x14ac:dyDescent="0.25">
      <c r="A83" s="9"/>
      <c r="B83" s="9" t="s">
        <v>83</v>
      </c>
      <c r="C83" s="12"/>
      <c r="D83" s="12">
        <v>0.1</v>
      </c>
      <c r="E83" s="12">
        <v>8.1999999999999993</v>
      </c>
      <c r="F83" s="12">
        <v>0.1</v>
      </c>
      <c r="G83" s="12">
        <v>74.8</v>
      </c>
      <c r="H83" s="12"/>
      <c r="I83" s="12"/>
      <c r="J83" s="12">
        <v>0.06</v>
      </c>
      <c r="K83" s="12"/>
      <c r="L83" s="12">
        <v>1.2</v>
      </c>
      <c r="M83" s="12">
        <v>1.9</v>
      </c>
      <c r="N83" s="12">
        <v>0.04</v>
      </c>
      <c r="O83" s="12">
        <v>0.02</v>
      </c>
    </row>
    <row r="84" spans="1:15" x14ac:dyDescent="0.25">
      <c r="A84" s="9"/>
      <c r="B84" s="11"/>
      <c r="C84" s="13">
        <v>250</v>
      </c>
      <c r="D84" s="13">
        <f>SUM(D79:D83)</f>
        <v>16.600000000000001</v>
      </c>
      <c r="E84" s="13">
        <f t="shared" ref="E84:O84" si="15">SUM(E79:E83)</f>
        <v>13.1</v>
      </c>
      <c r="F84" s="13">
        <f t="shared" si="15"/>
        <v>22.1</v>
      </c>
      <c r="G84" s="13">
        <f t="shared" si="15"/>
        <v>275.89999999999998</v>
      </c>
      <c r="H84" s="13">
        <f t="shared" si="15"/>
        <v>0.21000000000000002</v>
      </c>
      <c r="I84" s="13">
        <f t="shared" si="15"/>
        <v>22.7</v>
      </c>
      <c r="J84" s="13">
        <f t="shared" si="15"/>
        <v>0.06</v>
      </c>
      <c r="K84" s="13">
        <f t="shared" si="15"/>
        <v>0.71</v>
      </c>
      <c r="L84" s="13">
        <f t="shared" si="15"/>
        <v>27.8</v>
      </c>
      <c r="M84" s="13">
        <f t="shared" si="15"/>
        <v>256.09999999999997</v>
      </c>
      <c r="N84" s="13">
        <f t="shared" si="15"/>
        <v>50.74</v>
      </c>
      <c r="O84" s="13">
        <f t="shared" si="15"/>
        <v>3.72</v>
      </c>
    </row>
    <row r="85" spans="1:15" x14ac:dyDescent="0.25">
      <c r="A85" s="9"/>
      <c r="B85" s="9"/>
      <c r="C85" s="16">
        <v>300</v>
      </c>
      <c r="D85" s="16">
        <f>D84/5+D84</f>
        <v>19.920000000000002</v>
      </c>
      <c r="E85" s="16">
        <f t="shared" ref="E85:O85" si="16">E84/5+E84</f>
        <v>15.719999999999999</v>
      </c>
      <c r="F85" s="16">
        <f t="shared" si="16"/>
        <v>26.520000000000003</v>
      </c>
      <c r="G85" s="16">
        <f t="shared" si="16"/>
        <v>331.08</v>
      </c>
      <c r="H85" s="16">
        <f t="shared" si="16"/>
        <v>0.252</v>
      </c>
      <c r="I85" s="16">
        <f t="shared" si="16"/>
        <v>27.24</v>
      </c>
      <c r="J85" s="16">
        <f t="shared" si="16"/>
        <v>7.1999999999999995E-2</v>
      </c>
      <c r="K85" s="16">
        <f t="shared" si="16"/>
        <v>0.85199999999999998</v>
      </c>
      <c r="L85" s="16">
        <f t="shared" si="16"/>
        <v>33.36</v>
      </c>
      <c r="M85" s="16">
        <f t="shared" si="16"/>
        <v>307.31999999999994</v>
      </c>
      <c r="N85" s="16">
        <f t="shared" si="16"/>
        <v>60.888000000000005</v>
      </c>
      <c r="O85" s="16">
        <f t="shared" si="16"/>
        <v>4.4640000000000004</v>
      </c>
    </row>
    <row r="86" spans="1:15" x14ac:dyDescent="0.25">
      <c r="A86" s="9">
        <v>79</v>
      </c>
      <c r="B86" s="9" t="s">
        <v>115</v>
      </c>
      <c r="C86" s="12">
        <v>200</v>
      </c>
      <c r="D86" s="12">
        <v>0.4</v>
      </c>
      <c r="E86" s="12"/>
      <c r="F86" s="12">
        <v>28.8</v>
      </c>
      <c r="G86" s="12">
        <v>90</v>
      </c>
      <c r="H86" s="12"/>
      <c r="I86" s="12">
        <v>0.4</v>
      </c>
      <c r="J86" s="12"/>
      <c r="K86" s="12">
        <v>0.01</v>
      </c>
      <c r="L86" s="12">
        <v>44.8</v>
      </c>
      <c r="M86" s="12">
        <v>15.4</v>
      </c>
      <c r="N86" s="12">
        <v>6</v>
      </c>
      <c r="O86" s="12">
        <v>1.2</v>
      </c>
    </row>
    <row r="87" spans="1:15" x14ac:dyDescent="0.25">
      <c r="A87" s="9"/>
      <c r="B87" s="9" t="s">
        <v>116</v>
      </c>
      <c r="C87" s="12">
        <v>200</v>
      </c>
      <c r="D87" s="12">
        <v>0.8</v>
      </c>
      <c r="E87" s="12">
        <v>0.6</v>
      </c>
      <c r="F87" s="12">
        <v>20.6</v>
      </c>
      <c r="G87" s="12">
        <v>94</v>
      </c>
      <c r="H87" s="12">
        <v>0.04</v>
      </c>
      <c r="I87" s="12">
        <v>10</v>
      </c>
      <c r="J87" s="12"/>
      <c r="K87" s="12">
        <v>0.8</v>
      </c>
      <c r="L87" s="12">
        <v>38</v>
      </c>
      <c r="M87" s="12">
        <v>32</v>
      </c>
      <c r="N87" s="12">
        <v>24</v>
      </c>
      <c r="O87" s="12">
        <v>4.5999999999999996</v>
      </c>
    </row>
    <row r="88" spans="1:15" x14ac:dyDescent="0.25">
      <c r="A88" s="9"/>
      <c r="B88" s="9" t="s">
        <v>117</v>
      </c>
      <c r="C88" s="12">
        <v>50</v>
      </c>
      <c r="D88" s="12">
        <v>3.3</v>
      </c>
      <c r="E88" s="12">
        <v>0.3</v>
      </c>
      <c r="F88" s="12">
        <v>24.9</v>
      </c>
      <c r="G88" s="12">
        <v>107</v>
      </c>
      <c r="H88" s="12">
        <v>0.4</v>
      </c>
      <c r="I88" s="12"/>
      <c r="J88" s="12"/>
      <c r="K88" s="12">
        <v>0.6</v>
      </c>
      <c r="L88" s="12">
        <v>7.3</v>
      </c>
      <c r="M88" s="12">
        <v>35</v>
      </c>
      <c r="N88" s="12">
        <v>12</v>
      </c>
      <c r="O88" s="12">
        <v>8.4</v>
      </c>
    </row>
    <row r="89" spans="1:15" x14ac:dyDescent="0.25">
      <c r="A89" s="9"/>
      <c r="B89" s="9" t="s">
        <v>85</v>
      </c>
      <c r="C89" s="19" t="s">
        <v>101</v>
      </c>
      <c r="D89" s="15">
        <f>D76+D84+D86+D87+D88</f>
        <v>29.6</v>
      </c>
      <c r="E89" s="15">
        <f t="shared" ref="E89:O89" si="17">E76+E84+E86+E87+E88</f>
        <v>22.6</v>
      </c>
      <c r="F89" s="15">
        <f t="shared" si="17"/>
        <v>129.10000000000002</v>
      </c>
      <c r="G89" s="15">
        <f t="shared" si="17"/>
        <v>807.59999999999991</v>
      </c>
      <c r="H89" s="15">
        <f t="shared" si="17"/>
        <v>1.0700000000000003</v>
      </c>
      <c r="I89" s="15">
        <f t="shared" si="17"/>
        <v>55.8</v>
      </c>
      <c r="J89" s="15">
        <f t="shared" si="17"/>
        <v>0.12</v>
      </c>
      <c r="K89" s="15">
        <f t="shared" si="17"/>
        <v>3.03</v>
      </c>
      <c r="L89" s="15">
        <f t="shared" si="17"/>
        <v>163.40000000000003</v>
      </c>
      <c r="M89" s="15">
        <f t="shared" si="17"/>
        <v>474.4</v>
      </c>
      <c r="N89" s="15">
        <f t="shared" si="17"/>
        <v>147.48000000000002</v>
      </c>
      <c r="O89" s="15">
        <f t="shared" si="17"/>
        <v>21.04</v>
      </c>
    </row>
    <row r="90" spans="1:15" x14ac:dyDescent="0.25">
      <c r="A90" s="9"/>
      <c r="B90" s="9"/>
      <c r="C90" s="20" t="s">
        <v>102</v>
      </c>
      <c r="D90" s="17">
        <f>D77+D85+D86+D87+D88</f>
        <v>34.619999999999997</v>
      </c>
      <c r="E90" s="17">
        <f t="shared" ref="E90:O90" si="18">E77+E85+E86+E87+E88</f>
        <v>26.94</v>
      </c>
      <c r="F90" s="17">
        <f t="shared" si="18"/>
        <v>140.06</v>
      </c>
      <c r="G90" s="17">
        <f t="shared" si="18"/>
        <v>910.92</v>
      </c>
      <c r="H90" s="17">
        <f t="shared" si="18"/>
        <v>1.1960000000000002</v>
      </c>
      <c r="I90" s="17">
        <f t="shared" si="18"/>
        <v>64.88</v>
      </c>
      <c r="J90" s="17">
        <f t="shared" si="18"/>
        <v>0.14399999999999999</v>
      </c>
      <c r="K90" s="17">
        <f t="shared" si="18"/>
        <v>3.3540000000000001</v>
      </c>
      <c r="L90" s="17">
        <f t="shared" si="18"/>
        <v>178.06</v>
      </c>
      <c r="M90" s="17">
        <f t="shared" si="18"/>
        <v>552.79999999999995</v>
      </c>
      <c r="N90" s="17">
        <f t="shared" si="18"/>
        <v>168.57600000000002</v>
      </c>
      <c r="O90" s="17">
        <f t="shared" si="18"/>
        <v>22.408000000000001</v>
      </c>
    </row>
    <row r="91" spans="1:15" x14ac:dyDescent="0.25">
      <c r="A91" s="9"/>
      <c r="B91" s="9" t="s">
        <v>103</v>
      </c>
      <c r="C91" s="19" t="s">
        <v>101</v>
      </c>
      <c r="D91" s="15">
        <f t="shared" ref="D91:O91" si="19">D66+D89</f>
        <v>48.68</v>
      </c>
      <c r="E91" s="15">
        <f t="shared" si="19"/>
        <v>50.1</v>
      </c>
      <c r="F91" s="14">
        <f t="shared" si="19"/>
        <v>228.52000000000004</v>
      </c>
      <c r="G91" s="14">
        <f t="shared" si="19"/>
        <v>1492.1</v>
      </c>
      <c r="H91" s="15">
        <f t="shared" si="19"/>
        <v>1.3400000000000003</v>
      </c>
      <c r="I91" s="14">
        <f t="shared" si="19"/>
        <v>60.01</v>
      </c>
      <c r="J91" s="15">
        <f t="shared" si="19"/>
        <v>3.32</v>
      </c>
      <c r="K91" s="15">
        <f t="shared" si="19"/>
        <v>3.6799999999999997</v>
      </c>
      <c r="L91" s="14">
        <f t="shared" si="19"/>
        <v>677.7</v>
      </c>
      <c r="M91" s="15">
        <f t="shared" si="19"/>
        <v>920.91</v>
      </c>
      <c r="N91" s="15">
        <f t="shared" si="19"/>
        <v>416.12</v>
      </c>
      <c r="O91" s="15">
        <f t="shared" si="19"/>
        <v>22.169999999999998</v>
      </c>
    </row>
    <row r="92" spans="1:15" x14ac:dyDescent="0.25">
      <c r="A92" s="9"/>
      <c r="B92" s="9"/>
      <c r="C92" s="20" t="s">
        <v>102</v>
      </c>
      <c r="D92" s="17">
        <f t="shared" ref="D92:O92" si="20">D67+D90</f>
        <v>57.339999999999996</v>
      </c>
      <c r="E92" s="17">
        <f t="shared" si="20"/>
        <v>61.84</v>
      </c>
      <c r="F92" s="22">
        <f t="shared" si="20"/>
        <v>263.79000000000002</v>
      </c>
      <c r="G92" s="22">
        <f t="shared" si="20"/>
        <v>1770.12</v>
      </c>
      <c r="H92" s="17">
        <f t="shared" si="20"/>
        <v>1.5360000000000003</v>
      </c>
      <c r="I92" s="22">
        <f t="shared" si="20"/>
        <v>69.289999999999992</v>
      </c>
      <c r="J92" s="17">
        <f t="shared" si="20"/>
        <v>4.8839999999999995</v>
      </c>
      <c r="K92" s="17">
        <f t="shared" si="20"/>
        <v>4.024</v>
      </c>
      <c r="L92" s="22">
        <f t="shared" si="20"/>
        <v>721.3599999999999</v>
      </c>
      <c r="M92" s="17">
        <f t="shared" si="20"/>
        <v>1046.81</v>
      </c>
      <c r="N92" s="17">
        <f t="shared" si="20"/>
        <v>444.87600000000003</v>
      </c>
      <c r="O92" s="17">
        <f t="shared" si="20"/>
        <v>23.918000000000003</v>
      </c>
    </row>
    <row r="93" spans="1:15" x14ac:dyDescent="0.25">
      <c r="B93" s="25"/>
    </row>
    <row r="94" spans="1:15" x14ac:dyDescent="0.25">
      <c r="B94" s="26"/>
    </row>
    <row r="96" spans="1:15" ht="38.25" customHeight="1" x14ac:dyDescent="0.25"/>
    <row r="97" spans="1:15" ht="15.75" x14ac:dyDescent="0.25">
      <c r="A97" s="49" t="s">
        <v>118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</row>
    <row r="98" spans="1:15" ht="25.5" customHeight="1" x14ac:dyDescent="0.25">
      <c r="A98" s="46" t="s">
        <v>67</v>
      </c>
      <c r="B98" s="46" t="s">
        <v>68</v>
      </c>
      <c r="C98" s="47" t="s">
        <v>39</v>
      </c>
      <c r="D98" s="43" t="s">
        <v>0</v>
      </c>
      <c r="E98" s="43"/>
      <c r="F98" s="43"/>
      <c r="G98" s="48" t="s">
        <v>72</v>
      </c>
      <c r="H98" s="43" t="s">
        <v>73</v>
      </c>
      <c r="I98" s="43"/>
      <c r="J98" s="43"/>
      <c r="K98" s="43"/>
      <c r="L98" s="43" t="s">
        <v>74</v>
      </c>
      <c r="M98" s="43"/>
      <c r="N98" s="43"/>
      <c r="O98" s="43"/>
    </row>
    <row r="99" spans="1:15" ht="54" customHeight="1" x14ac:dyDescent="0.25">
      <c r="A99" s="46"/>
      <c r="B99" s="46"/>
      <c r="C99" s="47"/>
      <c r="D99" s="7" t="s">
        <v>69</v>
      </c>
      <c r="E99" s="7" t="s">
        <v>70</v>
      </c>
      <c r="F99" s="7" t="s">
        <v>71</v>
      </c>
      <c r="G99" s="48"/>
      <c r="H99" s="8" t="s">
        <v>6</v>
      </c>
      <c r="I99" s="8" t="s">
        <v>7</v>
      </c>
      <c r="J99" s="8" t="s">
        <v>8</v>
      </c>
      <c r="K99" s="8" t="s">
        <v>9</v>
      </c>
      <c r="L99" s="8" t="s">
        <v>75</v>
      </c>
      <c r="M99" s="8" t="s">
        <v>76</v>
      </c>
      <c r="N99" s="8" t="s">
        <v>12</v>
      </c>
      <c r="O99" s="8" t="s">
        <v>13</v>
      </c>
    </row>
    <row r="100" spans="1:15" x14ac:dyDescent="0.25">
      <c r="A100" s="9"/>
      <c r="B100" s="10" t="s">
        <v>78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1:15" ht="26.25" x14ac:dyDescent="0.25">
      <c r="A101" s="9">
        <v>320</v>
      </c>
      <c r="B101" s="11" t="s">
        <v>119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</row>
    <row r="102" spans="1:15" x14ac:dyDescent="0.25">
      <c r="A102" s="9"/>
      <c r="B102" s="9" t="s">
        <v>120</v>
      </c>
      <c r="C102" s="12"/>
      <c r="D102" s="12">
        <v>6.3</v>
      </c>
      <c r="E102" s="12">
        <v>0.5</v>
      </c>
      <c r="F102" s="12">
        <v>45.1</v>
      </c>
      <c r="G102" s="12">
        <v>199.2</v>
      </c>
      <c r="H102" s="12">
        <v>0.13</v>
      </c>
      <c r="I102" s="12"/>
      <c r="J102" s="12"/>
      <c r="K102" s="12">
        <v>1.1000000000000001</v>
      </c>
      <c r="L102" s="12">
        <v>13</v>
      </c>
      <c r="M102" s="12">
        <v>60</v>
      </c>
      <c r="N102" s="12">
        <v>24</v>
      </c>
      <c r="O102" s="12">
        <v>0.8</v>
      </c>
    </row>
    <row r="103" spans="1:15" x14ac:dyDescent="0.25">
      <c r="A103" s="9"/>
      <c r="B103" s="9" t="s">
        <v>83</v>
      </c>
      <c r="C103" s="12"/>
      <c r="D103" s="12">
        <v>0.03</v>
      </c>
      <c r="E103" s="12">
        <v>4.0999999999999996</v>
      </c>
      <c r="F103" s="12">
        <v>0.04</v>
      </c>
      <c r="G103" s="12">
        <v>37.4</v>
      </c>
      <c r="H103" s="12"/>
      <c r="I103" s="12"/>
      <c r="J103" s="12">
        <v>0.03</v>
      </c>
      <c r="K103" s="12"/>
      <c r="L103" s="12">
        <v>1</v>
      </c>
      <c r="M103" s="12">
        <v>1</v>
      </c>
      <c r="N103" s="12">
        <v>0.02</v>
      </c>
      <c r="O103" s="12">
        <v>0.01</v>
      </c>
    </row>
    <row r="104" spans="1:15" x14ac:dyDescent="0.25">
      <c r="A104" s="9"/>
      <c r="B104" s="9" t="s">
        <v>121</v>
      </c>
      <c r="C104" s="12"/>
      <c r="D104" s="12">
        <v>8.1</v>
      </c>
      <c r="E104" s="12">
        <v>8.1999999999999993</v>
      </c>
      <c r="F104" s="12"/>
      <c r="G104" s="12">
        <v>108.3</v>
      </c>
      <c r="H104" s="12">
        <v>0.01</v>
      </c>
      <c r="I104" s="12">
        <v>0.48</v>
      </c>
      <c r="J104" s="12">
        <v>7.0000000000000007E-2</v>
      </c>
      <c r="K104" s="12"/>
      <c r="L104" s="12">
        <v>300</v>
      </c>
      <c r="M104" s="12">
        <v>162</v>
      </c>
      <c r="N104" s="12">
        <v>15</v>
      </c>
      <c r="O104" s="12">
        <v>0.35</v>
      </c>
    </row>
    <row r="105" spans="1:15" x14ac:dyDescent="0.25">
      <c r="A105" s="9"/>
      <c r="B105" s="9"/>
      <c r="C105" s="13">
        <v>200</v>
      </c>
      <c r="D105" s="15">
        <f t="shared" ref="D105:O105" si="21">SUM(D102:D104)</f>
        <v>14.43</v>
      </c>
      <c r="E105" s="15">
        <f t="shared" si="21"/>
        <v>12.799999999999999</v>
      </c>
      <c r="F105" s="15">
        <f t="shared" si="21"/>
        <v>45.14</v>
      </c>
      <c r="G105" s="15">
        <f t="shared" si="21"/>
        <v>344.9</v>
      </c>
      <c r="H105" s="15">
        <f t="shared" si="21"/>
        <v>0.14000000000000001</v>
      </c>
      <c r="I105" s="15">
        <f t="shared" si="21"/>
        <v>0.48</v>
      </c>
      <c r="J105" s="15">
        <f t="shared" si="21"/>
        <v>0.1</v>
      </c>
      <c r="K105" s="15">
        <f t="shared" si="21"/>
        <v>1.1000000000000001</v>
      </c>
      <c r="L105" s="15">
        <f t="shared" si="21"/>
        <v>314</v>
      </c>
      <c r="M105" s="15">
        <f t="shared" si="21"/>
        <v>223</v>
      </c>
      <c r="N105" s="15">
        <f t="shared" si="21"/>
        <v>39.019999999999996</v>
      </c>
      <c r="O105" s="15">
        <f t="shared" si="21"/>
        <v>1.1600000000000001</v>
      </c>
    </row>
    <row r="106" spans="1:15" x14ac:dyDescent="0.25">
      <c r="A106" s="9"/>
      <c r="B106" s="9"/>
      <c r="C106" s="16">
        <v>250</v>
      </c>
      <c r="D106" s="17">
        <f>D105/4+D105</f>
        <v>18.037500000000001</v>
      </c>
      <c r="E106" s="17">
        <f t="shared" ref="E106:O106" si="22">E105/4+E105</f>
        <v>15.999999999999998</v>
      </c>
      <c r="F106" s="17">
        <f t="shared" si="22"/>
        <v>56.424999999999997</v>
      </c>
      <c r="G106" s="17">
        <f t="shared" si="22"/>
        <v>431.125</v>
      </c>
      <c r="H106" s="17">
        <f t="shared" si="22"/>
        <v>0.17500000000000002</v>
      </c>
      <c r="I106" s="17">
        <f t="shared" si="22"/>
        <v>0.6</v>
      </c>
      <c r="J106" s="17">
        <f t="shared" si="22"/>
        <v>0.125</v>
      </c>
      <c r="K106" s="17">
        <f t="shared" si="22"/>
        <v>1.375</v>
      </c>
      <c r="L106" s="17">
        <f t="shared" si="22"/>
        <v>392.5</v>
      </c>
      <c r="M106" s="17">
        <f t="shared" si="22"/>
        <v>278.75</v>
      </c>
      <c r="N106" s="17">
        <f t="shared" si="22"/>
        <v>48.774999999999991</v>
      </c>
      <c r="O106" s="17">
        <f t="shared" si="22"/>
        <v>1.4500000000000002</v>
      </c>
    </row>
    <row r="107" spans="1:15" x14ac:dyDescent="0.25">
      <c r="A107" s="9">
        <v>40</v>
      </c>
      <c r="B107" s="9" t="s">
        <v>46</v>
      </c>
      <c r="C107" s="12">
        <v>40</v>
      </c>
      <c r="D107" s="12">
        <v>5.08</v>
      </c>
      <c r="E107" s="12">
        <v>4.5999999999999996</v>
      </c>
      <c r="F107" s="12">
        <v>0.28000000000000003</v>
      </c>
      <c r="G107" s="12">
        <v>63</v>
      </c>
      <c r="H107" s="12">
        <v>0.03</v>
      </c>
      <c r="I107" s="12"/>
      <c r="J107" s="12">
        <v>0.1</v>
      </c>
      <c r="K107" s="12">
        <v>0.18</v>
      </c>
      <c r="L107" s="12">
        <v>22</v>
      </c>
      <c r="M107" s="12">
        <v>76.8</v>
      </c>
      <c r="N107" s="12">
        <v>4.8</v>
      </c>
      <c r="O107" s="12">
        <v>1</v>
      </c>
    </row>
    <row r="108" spans="1:15" x14ac:dyDescent="0.25">
      <c r="A108" s="9">
        <v>23</v>
      </c>
      <c r="B108" s="9" t="s">
        <v>15</v>
      </c>
      <c r="C108" s="12">
        <v>200</v>
      </c>
      <c r="D108" s="27">
        <v>6.25</v>
      </c>
      <c r="E108" s="12">
        <v>6.3</v>
      </c>
      <c r="F108" s="12">
        <v>29.8</v>
      </c>
      <c r="G108" s="12">
        <v>170</v>
      </c>
      <c r="H108" s="12">
        <v>7.0000000000000007E-2</v>
      </c>
      <c r="I108" s="12">
        <v>2.34</v>
      </c>
      <c r="J108" s="12">
        <v>0.05</v>
      </c>
      <c r="K108" s="12">
        <v>0.28000000000000003</v>
      </c>
      <c r="L108" s="12">
        <v>219</v>
      </c>
      <c r="M108" s="12">
        <v>194</v>
      </c>
      <c r="N108" s="12">
        <v>34.799999999999997</v>
      </c>
      <c r="O108" s="12">
        <v>0.9</v>
      </c>
    </row>
    <row r="109" spans="1:15" x14ac:dyDescent="0.25">
      <c r="A109" s="9"/>
      <c r="B109" s="9" t="s">
        <v>16</v>
      </c>
      <c r="C109" s="12">
        <v>50</v>
      </c>
      <c r="D109" s="12">
        <v>4.0999999999999996</v>
      </c>
      <c r="E109" s="12">
        <v>0.6</v>
      </c>
      <c r="F109" s="12">
        <v>24.1</v>
      </c>
      <c r="G109" s="12">
        <v>113.5</v>
      </c>
      <c r="H109" s="12">
        <v>0.5</v>
      </c>
      <c r="I109" s="12"/>
      <c r="J109" s="12"/>
      <c r="K109" s="12">
        <v>0.7</v>
      </c>
      <c r="L109" s="12">
        <v>7.5</v>
      </c>
      <c r="M109" s="12">
        <v>35</v>
      </c>
      <c r="N109" s="12">
        <v>12</v>
      </c>
      <c r="O109" s="12">
        <v>8.5</v>
      </c>
    </row>
    <row r="110" spans="1:15" x14ac:dyDescent="0.25">
      <c r="A110" s="9"/>
      <c r="B110" s="9" t="s">
        <v>85</v>
      </c>
      <c r="C110" s="19" t="s">
        <v>101</v>
      </c>
      <c r="D110" s="15">
        <f>D105+D107+D108+D109</f>
        <v>29.86</v>
      </c>
      <c r="E110" s="15">
        <f t="shared" ref="E110:O110" si="23">E105+E107+E108+E109</f>
        <v>24.3</v>
      </c>
      <c r="F110" s="15">
        <f t="shared" si="23"/>
        <v>99.32</v>
      </c>
      <c r="G110" s="15">
        <f t="shared" si="23"/>
        <v>691.4</v>
      </c>
      <c r="H110" s="15">
        <f t="shared" si="23"/>
        <v>0.74</v>
      </c>
      <c r="I110" s="15">
        <f t="shared" si="23"/>
        <v>2.82</v>
      </c>
      <c r="J110" s="15">
        <f t="shared" si="23"/>
        <v>0.25</v>
      </c>
      <c r="K110" s="15">
        <f t="shared" si="23"/>
        <v>2.2599999999999998</v>
      </c>
      <c r="L110" s="15">
        <f t="shared" si="23"/>
        <v>562.5</v>
      </c>
      <c r="M110" s="15">
        <f t="shared" si="23"/>
        <v>528.79999999999995</v>
      </c>
      <c r="N110" s="15">
        <f t="shared" si="23"/>
        <v>90.61999999999999</v>
      </c>
      <c r="O110" s="15">
        <f t="shared" si="23"/>
        <v>11.56</v>
      </c>
    </row>
    <row r="111" spans="1:15" x14ac:dyDescent="0.25">
      <c r="A111" s="9"/>
      <c r="B111" s="9"/>
      <c r="C111" s="20" t="s">
        <v>102</v>
      </c>
      <c r="D111" s="17">
        <f>D106+D107+D108+D109</f>
        <v>33.467500000000001</v>
      </c>
      <c r="E111" s="17">
        <f t="shared" ref="E111:O111" si="24">E106+E107+E108+E109</f>
        <v>27.5</v>
      </c>
      <c r="F111" s="17">
        <f t="shared" si="24"/>
        <v>110.60499999999999</v>
      </c>
      <c r="G111" s="17">
        <f t="shared" si="24"/>
        <v>777.625</v>
      </c>
      <c r="H111" s="17">
        <f t="shared" si="24"/>
        <v>0.77500000000000002</v>
      </c>
      <c r="I111" s="17">
        <f t="shared" si="24"/>
        <v>2.94</v>
      </c>
      <c r="J111" s="17">
        <f t="shared" si="24"/>
        <v>0.27500000000000002</v>
      </c>
      <c r="K111" s="17">
        <f t="shared" si="24"/>
        <v>2.5350000000000001</v>
      </c>
      <c r="L111" s="17">
        <f t="shared" si="24"/>
        <v>641</v>
      </c>
      <c r="M111" s="17">
        <f t="shared" si="24"/>
        <v>584.54999999999995</v>
      </c>
      <c r="N111" s="17">
        <f t="shared" si="24"/>
        <v>100.37499999999999</v>
      </c>
      <c r="O111" s="17">
        <f t="shared" si="24"/>
        <v>11.85</v>
      </c>
    </row>
    <row r="112" spans="1:15" x14ac:dyDescent="0.25">
      <c r="A112" s="9"/>
      <c r="B112" s="10" t="s">
        <v>86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spans="1:15" ht="39" x14ac:dyDescent="0.25">
      <c r="A113" s="9"/>
      <c r="B113" s="11" t="s">
        <v>122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spans="1:15" x14ac:dyDescent="0.25">
      <c r="A114" s="9"/>
      <c r="B114" s="9" t="s">
        <v>123</v>
      </c>
      <c r="C114" s="12"/>
      <c r="D114" s="12">
        <v>1.1000000000000001</v>
      </c>
      <c r="E114" s="12"/>
      <c r="F114" s="12">
        <v>3.7</v>
      </c>
      <c r="G114" s="12">
        <v>19.8</v>
      </c>
      <c r="H114" s="12">
        <v>0.03</v>
      </c>
      <c r="I114" s="12">
        <v>45</v>
      </c>
      <c r="J114" s="12"/>
      <c r="K114" s="12"/>
      <c r="L114" s="12">
        <v>48</v>
      </c>
      <c r="M114" s="12">
        <v>31</v>
      </c>
      <c r="N114" s="12">
        <v>16</v>
      </c>
      <c r="O114" s="12">
        <v>0.6</v>
      </c>
    </row>
    <row r="115" spans="1:15" x14ac:dyDescent="0.25">
      <c r="A115" s="9"/>
      <c r="B115" s="9" t="s">
        <v>124</v>
      </c>
      <c r="C115" s="12"/>
      <c r="D115" s="12">
        <v>0.2</v>
      </c>
      <c r="E115" s="12">
        <v>0.2</v>
      </c>
      <c r="F115" s="12">
        <v>4.5999999999999996</v>
      </c>
      <c r="G115" s="12">
        <v>22.5</v>
      </c>
      <c r="H115" s="12">
        <v>0.01</v>
      </c>
      <c r="I115" s="12">
        <v>6.5</v>
      </c>
      <c r="J115" s="12"/>
      <c r="K115" s="12">
        <v>0.01</v>
      </c>
      <c r="L115" s="12">
        <v>8</v>
      </c>
      <c r="M115" s="12">
        <v>5.5</v>
      </c>
      <c r="N115" s="12">
        <v>4.5</v>
      </c>
      <c r="O115" s="12">
        <v>1.1000000000000001</v>
      </c>
    </row>
    <row r="116" spans="1:15" x14ac:dyDescent="0.25">
      <c r="A116" s="9"/>
      <c r="B116" s="9" t="s">
        <v>96</v>
      </c>
      <c r="C116" s="12"/>
      <c r="D116" s="12">
        <v>0.2</v>
      </c>
      <c r="E116" s="12"/>
      <c r="F116" s="12">
        <v>1.1000000000000001</v>
      </c>
      <c r="G116" s="12">
        <v>5.2</v>
      </c>
      <c r="H116" s="12">
        <v>0.01</v>
      </c>
      <c r="I116" s="12">
        <v>0.7</v>
      </c>
      <c r="J116" s="12"/>
      <c r="K116" s="12">
        <v>0.09</v>
      </c>
      <c r="L116" s="12">
        <v>7.6</v>
      </c>
      <c r="M116" s="12">
        <v>8.1999999999999993</v>
      </c>
      <c r="N116" s="12">
        <v>5.7</v>
      </c>
      <c r="O116" s="12">
        <v>0.1</v>
      </c>
    </row>
    <row r="117" spans="1:15" x14ac:dyDescent="0.25">
      <c r="A117" s="9"/>
      <c r="B117" s="9" t="s">
        <v>91</v>
      </c>
      <c r="C117" s="12"/>
      <c r="D117" s="12"/>
      <c r="E117" s="12">
        <v>9.9</v>
      </c>
      <c r="F117" s="12"/>
      <c r="G117" s="12">
        <v>89.9</v>
      </c>
      <c r="H117" s="12"/>
      <c r="I117" s="12"/>
      <c r="J117" s="12"/>
      <c r="K117" s="12">
        <v>6.7</v>
      </c>
      <c r="L117" s="12"/>
      <c r="M117" s="12"/>
      <c r="N117" s="12"/>
      <c r="O117" s="12"/>
    </row>
    <row r="118" spans="1:15" x14ac:dyDescent="0.25">
      <c r="A118" s="9"/>
      <c r="B118" s="9"/>
      <c r="C118" s="13">
        <v>100</v>
      </c>
      <c r="D118" s="15">
        <f>SUM(D114:D117)</f>
        <v>1.5</v>
      </c>
      <c r="E118" s="15">
        <f t="shared" ref="E118:O118" si="25">SUM(E114:E117)</f>
        <v>10.1</v>
      </c>
      <c r="F118" s="15">
        <f t="shared" si="25"/>
        <v>9.4</v>
      </c>
      <c r="G118" s="15">
        <f t="shared" si="25"/>
        <v>137.4</v>
      </c>
      <c r="H118" s="15">
        <f t="shared" si="25"/>
        <v>0.05</v>
      </c>
      <c r="I118" s="15">
        <f t="shared" si="25"/>
        <v>52.2</v>
      </c>
      <c r="J118" s="15"/>
      <c r="K118" s="15">
        <f t="shared" si="25"/>
        <v>6.8</v>
      </c>
      <c r="L118" s="15">
        <f t="shared" si="25"/>
        <v>63.6</v>
      </c>
      <c r="M118" s="15">
        <f t="shared" si="25"/>
        <v>44.7</v>
      </c>
      <c r="N118" s="15">
        <f t="shared" si="25"/>
        <v>26.2</v>
      </c>
      <c r="O118" s="15">
        <f t="shared" si="25"/>
        <v>1.8000000000000003</v>
      </c>
    </row>
    <row r="119" spans="1:15" x14ac:dyDescent="0.25">
      <c r="A119" s="9"/>
      <c r="B119" s="11" t="s">
        <v>125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</row>
    <row r="120" spans="1:15" x14ac:dyDescent="0.25">
      <c r="A120" s="9"/>
      <c r="B120" s="11" t="s">
        <v>126</v>
      </c>
      <c r="C120" s="12"/>
      <c r="D120" s="12">
        <v>3.4</v>
      </c>
      <c r="E120" s="12">
        <v>1.2</v>
      </c>
      <c r="F120" s="12"/>
      <c r="G120" s="12">
        <v>25.5</v>
      </c>
      <c r="H120" s="12">
        <v>0.11</v>
      </c>
      <c r="I120" s="12">
        <v>0.3</v>
      </c>
      <c r="J120" s="12"/>
      <c r="K120" s="12"/>
      <c r="L120" s="12">
        <v>40</v>
      </c>
      <c r="M120" s="12">
        <v>100</v>
      </c>
      <c r="N120" s="12">
        <v>20</v>
      </c>
      <c r="O120" s="12">
        <v>1.3</v>
      </c>
    </row>
    <row r="121" spans="1:15" x14ac:dyDescent="0.25">
      <c r="A121" s="9"/>
      <c r="B121" s="9" t="s">
        <v>93</v>
      </c>
      <c r="C121" s="12"/>
      <c r="D121" s="12">
        <v>1.2</v>
      </c>
      <c r="E121" s="12"/>
      <c r="F121" s="12">
        <v>14</v>
      </c>
      <c r="G121" s="12">
        <v>62.2</v>
      </c>
      <c r="H121" s="12">
        <v>0.13</v>
      </c>
      <c r="I121" s="12">
        <v>20</v>
      </c>
      <c r="J121" s="12"/>
      <c r="K121" s="12">
        <v>0.1</v>
      </c>
      <c r="L121" s="12">
        <v>10</v>
      </c>
      <c r="M121" s="12">
        <v>58</v>
      </c>
      <c r="N121" s="12">
        <v>23</v>
      </c>
      <c r="O121" s="12">
        <v>0.9</v>
      </c>
    </row>
    <row r="122" spans="1:15" x14ac:dyDescent="0.25">
      <c r="A122" s="9"/>
      <c r="B122" s="9" t="s">
        <v>95</v>
      </c>
      <c r="C122" s="12"/>
      <c r="D122" s="12">
        <v>0.2</v>
      </c>
      <c r="E122" s="12"/>
      <c r="F122" s="12">
        <v>0.7</v>
      </c>
      <c r="G122" s="12">
        <v>4.0999999999999996</v>
      </c>
      <c r="H122" s="12">
        <v>0.01</v>
      </c>
      <c r="I122" s="12">
        <v>2</v>
      </c>
      <c r="J122" s="12"/>
      <c r="K122" s="12">
        <v>0.02</v>
      </c>
      <c r="L122" s="12"/>
      <c r="M122" s="12"/>
      <c r="N122" s="12"/>
      <c r="O122" s="12"/>
    </row>
    <row r="123" spans="1:15" x14ac:dyDescent="0.25">
      <c r="A123" s="9"/>
      <c r="B123" s="9" t="s">
        <v>96</v>
      </c>
      <c r="C123" s="12"/>
      <c r="D123" s="12">
        <v>0.1</v>
      </c>
      <c r="E123" s="12"/>
      <c r="F123" s="12">
        <v>0.6</v>
      </c>
      <c r="G123" s="12">
        <v>3.2</v>
      </c>
      <c r="H123" s="12">
        <v>0.01</v>
      </c>
      <c r="I123" s="12">
        <v>0.7</v>
      </c>
      <c r="J123" s="12"/>
      <c r="K123" s="12">
        <v>0.09</v>
      </c>
      <c r="L123" s="12">
        <v>7.6</v>
      </c>
      <c r="M123" s="12">
        <v>8.1999999999999993</v>
      </c>
      <c r="N123" s="12">
        <v>5.7</v>
      </c>
      <c r="O123" s="12">
        <v>0.1</v>
      </c>
    </row>
    <row r="124" spans="1:15" x14ac:dyDescent="0.25">
      <c r="A124" s="9"/>
      <c r="B124" s="9" t="s">
        <v>83</v>
      </c>
      <c r="C124" s="12"/>
      <c r="D124" s="12">
        <v>0.1</v>
      </c>
      <c r="E124" s="12">
        <v>8.1999999999999993</v>
      </c>
      <c r="F124" s="12">
        <v>0.1</v>
      </c>
      <c r="G124" s="12">
        <v>74.8</v>
      </c>
      <c r="H124" s="12"/>
      <c r="I124" s="12"/>
      <c r="J124" s="12">
        <v>0.06</v>
      </c>
      <c r="K124" s="12"/>
      <c r="L124" s="12">
        <v>1.2</v>
      </c>
      <c r="M124" s="12">
        <v>1.9</v>
      </c>
      <c r="N124" s="12">
        <v>0.04</v>
      </c>
      <c r="O124" s="12">
        <v>0.02</v>
      </c>
    </row>
    <row r="125" spans="1:15" x14ac:dyDescent="0.25">
      <c r="A125" s="9"/>
      <c r="B125" s="9" t="s">
        <v>98</v>
      </c>
      <c r="C125" s="13">
        <v>250</v>
      </c>
      <c r="D125" s="15">
        <f>SUM(D120:D124)</f>
        <v>4.9999999999999991</v>
      </c>
      <c r="E125" s="15">
        <f t="shared" ref="E125:O125" si="26">SUM(E120:E124)</f>
        <v>9.3999999999999986</v>
      </c>
      <c r="F125" s="15">
        <f t="shared" si="26"/>
        <v>15.399999999999999</v>
      </c>
      <c r="G125" s="15">
        <f t="shared" si="26"/>
        <v>169.8</v>
      </c>
      <c r="H125" s="15">
        <f t="shared" si="26"/>
        <v>0.26</v>
      </c>
      <c r="I125" s="15">
        <f t="shared" si="26"/>
        <v>23</v>
      </c>
      <c r="J125" s="15">
        <f t="shared" si="26"/>
        <v>0.06</v>
      </c>
      <c r="K125" s="15">
        <f t="shared" si="26"/>
        <v>0.21000000000000002</v>
      </c>
      <c r="L125" s="15">
        <f t="shared" si="26"/>
        <v>58.800000000000004</v>
      </c>
      <c r="M125" s="15">
        <f t="shared" si="26"/>
        <v>168.1</v>
      </c>
      <c r="N125" s="15">
        <f t="shared" si="26"/>
        <v>48.74</v>
      </c>
      <c r="O125" s="15">
        <f t="shared" si="26"/>
        <v>2.3200000000000003</v>
      </c>
    </row>
    <row r="126" spans="1:15" x14ac:dyDescent="0.25">
      <c r="A126" s="9"/>
      <c r="B126" s="9"/>
      <c r="C126" s="21">
        <v>300</v>
      </c>
      <c r="D126" s="17">
        <f>D125/5+D125</f>
        <v>5.9999999999999991</v>
      </c>
      <c r="E126" s="17">
        <f t="shared" ref="E126:O126" si="27">E125/5+E125</f>
        <v>11.279999999999998</v>
      </c>
      <c r="F126" s="17">
        <f t="shared" si="27"/>
        <v>18.479999999999997</v>
      </c>
      <c r="G126" s="17">
        <f t="shared" si="27"/>
        <v>203.76000000000002</v>
      </c>
      <c r="H126" s="17">
        <f t="shared" si="27"/>
        <v>0.312</v>
      </c>
      <c r="I126" s="17">
        <f t="shared" si="27"/>
        <v>27.6</v>
      </c>
      <c r="J126" s="17">
        <f t="shared" si="27"/>
        <v>7.1999999999999995E-2</v>
      </c>
      <c r="K126" s="17">
        <f t="shared" si="27"/>
        <v>0.252</v>
      </c>
      <c r="L126" s="17">
        <f t="shared" si="27"/>
        <v>70.56</v>
      </c>
      <c r="M126" s="17">
        <f t="shared" si="27"/>
        <v>201.72</v>
      </c>
      <c r="N126" s="17">
        <f t="shared" si="27"/>
        <v>58.488</v>
      </c>
      <c r="O126" s="17">
        <f t="shared" si="27"/>
        <v>2.7840000000000003</v>
      </c>
    </row>
    <row r="127" spans="1:15" x14ac:dyDescent="0.25">
      <c r="A127" s="9">
        <v>320</v>
      </c>
      <c r="B127" s="9" t="s">
        <v>127</v>
      </c>
      <c r="C127" s="28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</row>
    <row r="128" spans="1:15" x14ac:dyDescent="0.25">
      <c r="A128" s="9"/>
      <c r="B128" s="9" t="s">
        <v>97</v>
      </c>
      <c r="C128" s="28"/>
      <c r="D128" s="29">
        <v>12.4</v>
      </c>
      <c r="E128" s="29">
        <v>4.5999999999999996</v>
      </c>
      <c r="F128" s="29"/>
      <c r="G128" s="29">
        <v>93.8</v>
      </c>
      <c r="H128" s="29">
        <v>0.13</v>
      </c>
      <c r="I128" s="29"/>
      <c r="J128" s="29">
        <v>0.13</v>
      </c>
      <c r="K128" s="29"/>
      <c r="L128" s="28">
        <v>32</v>
      </c>
      <c r="M128" s="28">
        <v>330</v>
      </c>
      <c r="N128" s="28">
        <v>36</v>
      </c>
      <c r="O128" s="28">
        <v>32</v>
      </c>
    </row>
    <row r="129" spans="1:15" x14ac:dyDescent="0.25">
      <c r="A129" s="9"/>
      <c r="B129" s="9" t="s">
        <v>128</v>
      </c>
      <c r="C129" s="28"/>
      <c r="D129" s="30">
        <v>4.2</v>
      </c>
      <c r="E129" s="30">
        <v>0.3</v>
      </c>
      <c r="F129" s="30">
        <v>46.3</v>
      </c>
      <c r="G129" s="30">
        <v>193.8</v>
      </c>
      <c r="H129" s="29">
        <v>0.05</v>
      </c>
      <c r="I129" s="29"/>
      <c r="J129" s="29"/>
      <c r="K129" s="29">
        <v>0.2</v>
      </c>
      <c r="L129" s="28">
        <v>4</v>
      </c>
      <c r="M129" s="28">
        <v>60</v>
      </c>
      <c r="N129" s="28">
        <v>20</v>
      </c>
      <c r="O129" s="29">
        <v>0.5</v>
      </c>
    </row>
    <row r="130" spans="1:15" x14ac:dyDescent="0.25">
      <c r="A130" s="9"/>
      <c r="B130" s="9" t="s">
        <v>95</v>
      </c>
      <c r="C130" s="12"/>
      <c r="D130" s="12">
        <v>0.2</v>
      </c>
      <c r="E130" s="12"/>
      <c r="F130" s="12">
        <v>0.7</v>
      </c>
      <c r="G130" s="12">
        <v>4.0999999999999996</v>
      </c>
      <c r="H130" s="12">
        <v>0.01</v>
      </c>
      <c r="I130" s="12">
        <v>2</v>
      </c>
      <c r="J130" s="12"/>
      <c r="K130" s="12">
        <v>0.02</v>
      </c>
      <c r="L130" s="12"/>
      <c r="M130" s="12"/>
      <c r="N130" s="12"/>
      <c r="O130" s="12"/>
    </row>
    <row r="131" spans="1:15" x14ac:dyDescent="0.25">
      <c r="A131" s="9"/>
      <c r="B131" s="9" t="s">
        <v>96</v>
      </c>
      <c r="C131" s="12"/>
      <c r="D131" s="12">
        <v>0.1</v>
      </c>
      <c r="E131" s="12"/>
      <c r="F131" s="12">
        <v>0.6</v>
      </c>
      <c r="G131" s="12">
        <v>3.2</v>
      </c>
      <c r="H131" s="12">
        <v>0.01</v>
      </c>
      <c r="I131" s="12">
        <v>0.7</v>
      </c>
      <c r="J131" s="12"/>
      <c r="K131" s="12">
        <v>0.09</v>
      </c>
      <c r="L131" s="12">
        <v>7.6</v>
      </c>
      <c r="M131" s="12">
        <v>8.1999999999999993</v>
      </c>
      <c r="N131" s="12">
        <v>5.7</v>
      </c>
      <c r="O131" s="12">
        <v>0.1</v>
      </c>
    </row>
    <row r="132" spans="1:15" x14ac:dyDescent="0.25">
      <c r="A132" s="9"/>
      <c r="B132" s="9" t="s">
        <v>91</v>
      </c>
      <c r="C132" s="28"/>
      <c r="D132" s="29"/>
      <c r="E132" s="29">
        <v>9.9</v>
      </c>
      <c r="F132" s="29"/>
      <c r="G132" s="29">
        <v>89.9</v>
      </c>
      <c r="H132" s="29"/>
      <c r="I132" s="29"/>
      <c r="J132" s="29"/>
      <c r="K132" s="29">
        <v>6.7</v>
      </c>
      <c r="L132" s="29"/>
      <c r="M132" s="29"/>
      <c r="N132" s="29"/>
      <c r="O132" s="29"/>
    </row>
    <row r="133" spans="1:15" x14ac:dyDescent="0.25">
      <c r="A133" s="9"/>
      <c r="B133" s="9"/>
      <c r="C133" s="13">
        <v>200</v>
      </c>
      <c r="D133" s="15">
        <f>SUM(D128:D132)</f>
        <v>16.900000000000002</v>
      </c>
      <c r="E133" s="15">
        <f t="shared" ref="E133:O133" si="28">SUM(E128:E132)</f>
        <v>14.8</v>
      </c>
      <c r="F133" s="15">
        <f t="shared" si="28"/>
        <v>47.6</v>
      </c>
      <c r="G133" s="15">
        <f t="shared" si="28"/>
        <v>384.80000000000007</v>
      </c>
      <c r="H133" s="15">
        <f t="shared" si="28"/>
        <v>0.2</v>
      </c>
      <c r="I133" s="15">
        <f t="shared" si="28"/>
        <v>2.7</v>
      </c>
      <c r="J133" s="15">
        <f t="shared" si="28"/>
        <v>0.13</v>
      </c>
      <c r="K133" s="15">
        <f t="shared" si="28"/>
        <v>7.01</v>
      </c>
      <c r="L133" s="15">
        <f t="shared" si="28"/>
        <v>43.6</v>
      </c>
      <c r="M133" s="15">
        <f t="shared" si="28"/>
        <v>398.2</v>
      </c>
      <c r="N133" s="15">
        <f t="shared" si="28"/>
        <v>61.7</v>
      </c>
      <c r="O133" s="15">
        <f t="shared" si="28"/>
        <v>32.6</v>
      </c>
    </row>
    <row r="134" spans="1:15" x14ac:dyDescent="0.25">
      <c r="A134" s="9"/>
      <c r="B134" s="9"/>
      <c r="C134" s="16">
        <v>250</v>
      </c>
      <c r="D134" s="16">
        <f>D133/4+D133</f>
        <v>21.125000000000004</v>
      </c>
      <c r="E134" s="16">
        <f t="shared" ref="E134:O134" si="29">E133/4+E133</f>
        <v>18.5</v>
      </c>
      <c r="F134" s="16">
        <f t="shared" si="29"/>
        <v>59.5</v>
      </c>
      <c r="G134" s="16">
        <f t="shared" si="29"/>
        <v>481.00000000000011</v>
      </c>
      <c r="H134" s="16">
        <f t="shared" si="29"/>
        <v>0.25</v>
      </c>
      <c r="I134" s="16">
        <f t="shared" si="29"/>
        <v>3.375</v>
      </c>
      <c r="J134" s="16">
        <f t="shared" si="29"/>
        <v>0.16250000000000001</v>
      </c>
      <c r="K134" s="16">
        <f t="shared" si="29"/>
        <v>8.7624999999999993</v>
      </c>
      <c r="L134" s="16">
        <f t="shared" si="29"/>
        <v>54.5</v>
      </c>
      <c r="M134" s="16">
        <f t="shared" si="29"/>
        <v>497.75</v>
      </c>
      <c r="N134" s="16">
        <f t="shared" si="29"/>
        <v>77.125</v>
      </c>
      <c r="O134" s="16">
        <f t="shared" si="29"/>
        <v>40.75</v>
      </c>
    </row>
    <row r="135" spans="1:15" x14ac:dyDescent="0.25">
      <c r="A135" s="9"/>
      <c r="B135" s="9" t="s">
        <v>129</v>
      </c>
      <c r="C135" s="12">
        <v>200</v>
      </c>
      <c r="D135" s="12">
        <v>0.6</v>
      </c>
      <c r="E135" s="12"/>
      <c r="F135" s="12">
        <v>27.6</v>
      </c>
      <c r="G135" s="12">
        <v>108</v>
      </c>
      <c r="H135" s="12">
        <v>0.04</v>
      </c>
      <c r="I135" s="12">
        <v>4</v>
      </c>
      <c r="J135" s="12"/>
      <c r="K135" s="12">
        <v>0.02</v>
      </c>
      <c r="L135" s="12">
        <v>40</v>
      </c>
      <c r="M135" s="12">
        <v>24</v>
      </c>
      <c r="N135" s="12">
        <v>18</v>
      </c>
      <c r="O135" s="12">
        <v>0.8</v>
      </c>
    </row>
    <row r="136" spans="1:15" x14ac:dyDescent="0.25">
      <c r="A136" s="9"/>
      <c r="B136" s="9" t="s">
        <v>130</v>
      </c>
      <c r="C136" s="12">
        <v>200</v>
      </c>
      <c r="D136" s="12">
        <v>1.8</v>
      </c>
      <c r="E136" s="12">
        <v>0.4</v>
      </c>
      <c r="F136" s="12">
        <v>16.2</v>
      </c>
      <c r="G136" s="12">
        <v>80</v>
      </c>
      <c r="H136" s="12">
        <v>0.08</v>
      </c>
      <c r="I136" s="12">
        <v>120</v>
      </c>
      <c r="J136" s="12"/>
      <c r="K136" s="12">
        <v>0.3</v>
      </c>
      <c r="L136" s="12">
        <v>68</v>
      </c>
      <c r="M136" s="12">
        <v>46</v>
      </c>
      <c r="N136" s="12">
        <v>26</v>
      </c>
      <c r="O136" s="12">
        <v>0.6</v>
      </c>
    </row>
    <row r="137" spans="1:15" x14ac:dyDescent="0.25">
      <c r="A137" s="9"/>
      <c r="B137" s="9" t="s">
        <v>117</v>
      </c>
      <c r="C137" s="12">
        <v>50</v>
      </c>
      <c r="D137" s="12">
        <v>3.3</v>
      </c>
      <c r="E137" s="12">
        <v>0.3</v>
      </c>
      <c r="F137" s="12">
        <v>24.9</v>
      </c>
      <c r="G137" s="12">
        <v>107</v>
      </c>
      <c r="H137" s="12">
        <v>0.4</v>
      </c>
      <c r="I137" s="12"/>
      <c r="J137" s="12"/>
      <c r="K137" s="12">
        <v>0.6</v>
      </c>
      <c r="L137" s="12">
        <v>7.3</v>
      </c>
      <c r="M137" s="12">
        <v>35</v>
      </c>
      <c r="N137" s="12">
        <v>12</v>
      </c>
      <c r="O137" s="12">
        <v>8.4</v>
      </c>
    </row>
    <row r="138" spans="1:15" x14ac:dyDescent="0.25">
      <c r="A138" s="9"/>
      <c r="B138" s="9" t="s">
        <v>85</v>
      </c>
      <c r="C138" s="19" t="s">
        <v>101</v>
      </c>
      <c r="D138" s="15">
        <f>D118+D125+D133+D135+D136+D137</f>
        <v>29.100000000000005</v>
      </c>
      <c r="E138" s="15">
        <f t="shared" ref="E138:O138" si="30">E118+E125+E133+E135+E136+E137</f>
        <v>34.999999999999993</v>
      </c>
      <c r="F138" s="15">
        <f t="shared" si="30"/>
        <v>141.1</v>
      </c>
      <c r="G138" s="15">
        <f t="shared" si="30"/>
        <v>987.00000000000011</v>
      </c>
      <c r="H138" s="15">
        <f t="shared" si="30"/>
        <v>1.03</v>
      </c>
      <c r="I138" s="15">
        <f t="shared" si="30"/>
        <v>201.9</v>
      </c>
      <c r="J138" s="15">
        <f t="shared" si="30"/>
        <v>0.19</v>
      </c>
      <c r="K138" s="15">
        <f t="shared" si="30"/>
        <v>14.94</v>
      </c>
      <c r="L138" s="15">
        <f t="shared" si="30"/>
        <v>281.3</v>
      </c>
      <c r="M138" s="15">
        <f t="shared" si="30"/>
        <v>716</v>
      </c>
      <c r="N138" s="15">
        <f t="shared" si="30"/>
        <v>192.64</v>
      </c>
      <c r="O138" s="15">
        <f t="shared" si="30"/>
        <v>46.519999999999996</v>
      </c>
    </row>
    <row r="139" spans="1:15" x14ac:dyDescent="0.25">
      <c r="A139" s="9"/>
      <c r="B139" s="9"/>
      <c r="C139" s="20" t="s">
        <v>102</v>
      </c>
      <c r="D139" s="17">
        <f>D118+D126+D134+D135+D136+D137</f>
        <v>34.325000000000003</v>
      </c>
      <c r="E139" s="17">
        <f t="shared" ref="E139:O139" si="31">E118+E126+E134+E135+E136+E137</f>
        <v>40.579999999999991</v>
      </c>
      <c r="F139" s="17">
        <f t="shared" si="31"/>
        <v>156.07999999999998</v>
      </c>
      <c r="G139" s="17">
        <f t="shared" si="31"/>
        <v>1117.1600000000001</v>
      </c>
      <c r="H139" s="17">
        <f t="shared" si="31"/>
        <v>1.1320000000000001</v>
      </c>
      <c r="I139" s="17">
        <f t="shared" si="31"/>
        <v>207.17500000000001</v>
      </c>
      <c r="J139" s="17">
        <f t="shared" si="31"/>
        <v>0.23449999999999999</v>
      </c>
      <c r="K139" s="17">
        <f t="shared" si="31"/>
        <v>16.734500000000001</v>
      </c>
      <c r="L139" s="17">
        <f t="shared" si="31"/>
        <v>303.95999999999998</v>
      </c>
      <c r="M139" s="17">
        <f t="shared" si="31"/>
        <v>849.17000000000007</v>
      </c>
      <c r="N139" s="17">
        <f t="shared" si="31"/>
        <v>217.81299999999999</v>
      </c>
      <c r="O139" s="17">
        <f t="shared" si="31"/>
        <v>55.134</v>
      </c>
    </row>
    <row r="140" spans="1:15" x14ac:dyDescent="0.25">
      <c r="A140" s="9"/>
      <c r="B140" s="9" t="s">
        <v>103</v>
      </c>
      <c r="C140" s="19" t="s">
        <v>101</v>
      </c>
      <c r="D140" s="15">
        <f t="shared" ref="D140:O140" si="32">D110+D138</f>
        <v>58.960000000000008</v>
      </c>
      <c r="E140" s="15">
        <f t="shared" si="32"/>
        <v>59.3</v>
      </c>
      <c r="F140" s="14">
        <f t="shared" si="32"/>
        <v>240.42</v>
      </c>
      <c r="G140" s="14">
        <f t="shared" si="32"/>
        <v>1678.4</v>
      </c>
      <c r="H140" s="15">
        <f t="shared" si="32"/>
        <v>1.77</v>
      </c>
      <c r="I140" s="14">
        <f t="shared" si="32"/>
        <v>204.72</v>
      </c>
      <c r="J140" s="15">
        <f t="shared" si="32"/>
        <v>0.44</v>
      </c>
      <c r="K140" s="15">
        <f t="shared" si="32"/>
        <v>17.2</v>
      </c>
      <c r="L140" s="14">
        <f t="shared" si="32"/>
        <v>843.8</v>
      </c>
      <c r="M140" s="15">
        <f t="shared" si="32"/>
        <v>1244.8</v>
      </c>
      <c r="N140" s="15">
        <f t="shared" si="32"/>
        <v>283.26</v>
      </c>
      <c r="O140" s="15">
        <f t="shared" si="32"/>
        <v>58.08</v>
      </c>
    </row>
    <row r="141" spans="1:15" x14ac:dyDescent="0.25">
      <c r="A141" s="9"/>
      <c r="B141" s="9"/>
      <c r="C141" s="20" t="s">
        <v>102</v>
      </c>
      <c r="D141" s="17">
        <f t="shared" ref="D141:O141" si="33">D111+D139</f>
        <v>67.792500000000004</v>
      </c>
      <c r="E141" s="17">
        <f t="shared" si="33"/>
        <v>68.079999999999984</v>
      </c>
      <c r="F141" s="22">
        <f t="shared" si="33"/>
        <v>266.68499999999995</v>
      </c>
      <c r="G141" s="22">
        <f t="shared" si="33"/>
        <v>1894.7850000000001</v>
      </c>
      <c r="H141" s="17">
        <f t="shared" si="33"/>
        <v>1.907</v>
      </c>
      <c r="I141" s="22">
        <f t="shared" si="33"/>
        <v>210.11500000000001</v>
      </c>
      <c r="J141" s="17">
        <f t="shared" si="33"/>
        <v>0.50950000000000006</v>
      </c>
      <c r="K141" s="17">
        <f t="shared" si="33"/>
        <v>19.269500000000001</v>
      </c>
      <c r="L141" s="22">
        <f t="shared" si="33"/>
        <v>944.96</v>
      </c>
      <c r="M141" s="17">
        <f t="shared" si="33"/>
        <v>1433.72</v>
      </c>
      <c r="N141" s="17">
        <f t="shared" si="33"/>
        <v>318.18799999999999</v>
      </c>
      <c r="O141" s="17">
        <f t="shared" si="33"/>
        <v>66.983999999999995</v>
      </c>
    </row>
    <row r="142" spans="1:15" ht="49.5" customHeight="1" x14ac:dyDescent="0.25"/>
    <row r="143" spans="1:15" ht="15.75" x14ac:dyDescent="0.25">
      <c r="A143" s="49" t="s">
        <v>131</v>
      </c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</row>
    <row r="144" spans="1:15" ht="27" customHeight="1" x14ac:dyDescent="0.25">
      <c r="A144" s="46" t="s">
        <v>67</v>
      </c>
      <c r="B144" s="46" t="s">
        <v>68</v>
      </c>
      <c r="C144" s="47" t="s">
        <v>39</v>
      </c>
      <c r="D144" s="43" t="s">
        <v>0</v>
      </c>
      <c r="E144" s="43"/>
      <c r="F144" s="43"/>
      <c r="G144" s="48" t="s">
        <v>72</v>
      </c>
      <c r="H144" s="43" t="s">
        <v>73</v>
      </c>
      <c r="I144" s="43"/>
      <c r="J144" s="43"/>
      <c r="K144" s="43"/>
      <c r="L144" s="43" t="s">
        <v>74</v>
      </c>
      <c r="M144" s="43"/>
      <c r="N144" s="43"/>
      <c r="O144" s="43"/>
    </row>
    <row r="145" spans="1:15" ht="56.25" customHeight="1" x14ac:dyDescent="0.25">
      <c r="A145" s="46"/>
      <c r="B145" s="46"/>
      <c r="C145" s="47"/>
      <c r="D145" s="7" t="s">
        <v>69</v>
      </c>
      <c r="E145" s="7" t="s">
        <v>70</v>
      </c>
      <c r="F145" s="7" t="s">
        <v>71</v>
      </c>
      <c r="G145" s="48"/>
      <c r="H145" s="8" t="s">
        <v>6</v>
      </c>
      <c r="I145" s="8" t="s">
        <v>7</v>
      </c>
      <c r="J145" s="8" t="s">
        <v>8</v>
      </c>
      <c r="K145" s="8" t="s">
        <v>9</v>
      </c>
      <c r="L145" s="8" t="s">
        <v>75</v>
      </c>
      <c r="M145" s="8" t="s">
        <v>76</v>
      </c>
      <c r="N145" s="8" t="s">
        <v>12</v>
      </c>
      <c r="O145" s="8" t="s">
        <v>13</v>
      </c>
    </row>
    <row r="146" spans="1:15" x14ac:dyDescent="0.25">
      <c r="A146" s="9"/>
      <c r="B146" s="10" t="s">
        <v>78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1:15" x14ac:dyDescent="0.25">
      <c r="A147" s="9">
        <v>209</v>
      </c>
      <c r="B147" s="9" t="s">
        <v>132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x14ac:dyDescent="0.25">
      <c r="A148" s="9"/>
      <c r="B148" s="9" t="s">
        <v>94</v>
      </c>
      <c r="C148" s="12"/>
      <c r="D148" s="12">
        <v>2.4</v>
      </c>
      <c r="E148" s="12">
        <v>0.6</v>
      </c>
      <c r="F148" s="12">
        <v>12.7</v>
      </c>
      <c r="G148" s="12">
        <v>66.8</v>
      </c>
      <c r="H148" s="12">
        <v>0.11</v>
      </c>
      <c r="I148" s="12"/>
      <c r="J148" s="12"/>
      <c r="K148" s="12">
        <v>0.1</v>
      </c>
      <c r="L148" s="12">
        <v>6.5</v>
      </c>
      <c r="M148" s="12">
        <v>55.6</v>
      </c>
      <c r="N148" s="12">
        <v>21</v>
      </c>
      <c r="O148" s="12">
        <v>0.6</v>
      </c>
    </row>
    <row r="149" spans="1:15" x14ac:dyDescent="0.25">
      <c r="A149" s="9"/>
      <c r="B149" s="9" t="s">
        <v>81</v>
      </c>
      <c r="C149" s="12"/>
      <c r="D149" s="12">
        <v>3.4</v>
      </c>
      <c r="E149" s="12">
        <v>4.2</v>
      </c>
      <c r="F149" s="12">
        <v>5.4</v>
      </c>
      <c r="G149" s="12">
        <v>74.400000000000006</v>
      </c>
      <c r="H149" s="12">
        <v>0.04</v>
      </c>
      <c r="I149" s="12">
        <v>1.3</v>
      </c>
      <c r="J149" s="12">
        <v>0.03</v>
      </c>
      <c r="K149" s="12">
        <v>0.09</v>
      </c>
      <c r="L149" s="12">
        <v>120</v>
      </c>
      <c r="M149" s="12">
        <v>90</v>
      </c>
      <c r="N149" s="12">
        <v>14</v>
      </c>
      <c r="O149" s="12">
        <v>0.06</v>
      </c>
    </row>
    <row r="150" spans="1:15" x14ac:dyDescent="0.25">
      <c r="A150" s="9"/>
      <c r="B150" s="9" t="s">
        <v>128</v>
      </c>
      <c r="C150" s="12"/>
      <c r="D150" s="12">
        <v>1.4</v>
      </c>
      <c r="E150" s="12">
        <v>0.1</v>
      </c>
      <c r="F150" s="12">
        <v>15.5</v>
      </c>
      <c r="G150" s="12">
        <v>64.599999999999994</v>
      </c>
      <c r="H150" s="12">
        <v>0.02</v>
      </c>
      <c r="I150" s="12"/>
      <c r="J150" s="12"/>
      <c r="K150" s="12"/>
      <c r="L150" s="12">
        <v>1.6</v>
      </c>
      <c r="M150" s="12">
        <v>30</v>
      </c>
      <c r="N150" s="12">
        <v>10</v>
      </c>
      <c r="O150" s="12">
        <v>0.2</v>
      </c>
    </row>
    <row r="151" spans="1:15" x14ac:dyDescent="0.25">
      <c r="A151" s="9"/>
      <c r="B151" s="9" t="s">
        <v>82</v>
      </c>
      <c r="C151" s="12"/>
      <c r="D151" s="12"/>
      <c r="E151" s="12"/>
      <c r="F151" s="12">
        <v>9.5</v>
      </c>
      <c r="G151" s="12">
        <v>39</v>
      </c>
      <c r="H151" s="12"/>
      <c r="I151" s="12"/>
      <c r="J151" s="12"/>
      <c r="K151" s="12"/>
      <c r="L151" s="12"/>
      <c r="M151" s="12"/>
      <c r="N151" s="12"/>
      <c r="O151" s="12"/>
    </row>
    <row r="152" spans="1:15" x14ac:dyDescent="0.25">
      <c r="A152" s="9"/>
      <c r="B152" s="9" t="s">
        <v>83</v>
      </c>
      <c r="C152" s="12"/>
      <c r="D152" s="12">
        <v>0.1</v>
      </c>
      <c r="E152" s="12">
        <v>8.1999999999999993</v>
      </c>
      <c r="F152" s="12">
        <v>0.1</v>
      </c>
      <c r="G152" s="12">
        <v>74.8</v>
      </c>
      <c r="H152" s="12"/>
      <c r="I152" s="12"/>
      <c r="J152" s="12">
        <v>0.06</v>
      </c>
      <c r="K152" s="12"/>
      <c r="L152" s="12">
        <v>1.2</v>
      </c>
      <c r="M152" s="12">
        <v>1.9</v>
      </c>
      <c r="N152" s="12">
        <v>0.04</v>
      </c>
      <c r="O152" s="12">
        <v>0.02</v>
      </c>
    </row>
    <row r="153" spans="1:15" x14ac:dyDescent="0.25">
      <c r="A153" s="9"/>
      <c r="B153" s="9"/>
      <c r="C153" s="13">
        <v>200</v>
      </c>
      <c r="D153" s="15">
        <f>SUM(D148:D152)</f>
        <v>7.2999999999999989</v>
      </c>
      <c r="E153" s="15">
        <f t="shared" ref="E153:O153" si="34">SUM(E148:E152)</f>
        <v>13.099999999999998</v>
      </c>
      <c r="F153" s="15">
        <f t="shared" si="34"/>
        <v>43.2</v>
      </c>
      <c r="G153" s="15">
        <f t="shared" si="34"/>
        <v>319.59999999999997</v>
      </c>
      <c r="H153" s="15">
        <f t="shared" si="34"/>
        <v>0.16999999999999998</v>
      </c>
      <c r="I153" s="15">
        <f t="shared" si="34"/>
        <v>1.3</v>
      </c>
      <c r="J153" s="15">
        <f t="shared" si="34"/>
        <v>0.09</v>
      </c>
      <c r="K153" s="15">
        <f t="shared" si="34"/>
        <v>0.19</v>
      </c>
      <c r="L153" s="15">
        <f t="shared" si="34"/>
        <v>129.29999999999998</v>
      </c>
      <c r="M153" s="15">
        <f t="shared" si="34"/>
        <v>177.5</v>
      </c>
      <c r="N153" s="15">
        <f t="shared" si="34"/>
        <v>45.04</v>
      </c>
      <c r="O153" s="15">
        <f t="shared" si="34"/>
        <v>0.87999999999999989</v>
      </c>
    </row>
    <row r="154" spans="1:15" x14ac:dyDescent="0.25">
      <c r="A154" s="9"/>
      <c r="B154" s="9"/>
      <c r="C154" s="16">
        <v>250</v>
      </c>
      <c r="D154" s="17">
        <f>D153/4+D153</f>
        <v>9.1249999999999982</v>
      </c>
      <c r="E154" s="17">
        <f t="shared" ref="E154:O154" si="35">E153/4+E153</f>
        <v>16.374999999999996</v>
      </c>
      <c r="F154" s="17">
        <f t="shared" si="35"/>
        <v>54</v>
      </c>
      <c r="G154" s="17">
        <f t="shared" si="35"/>
        <v>399.49999999999994</v>
      </c>
      <c r="H154" s="17">
        <f t="shared" si="35"/>
        <v>0.21249999999999997</v>
      </c>
      <c r="I154" s="17">
        <f t="shared" si="35"/>
        <v>1.625</v>
      </c>
      <c r="J154" s="17">
        <f t="shared" si="35"/>
        <v>0.11249999999999999</v>
      </c>
      <c r="K154" s="17">
        <f t="shared" si="35"/>
        <v>0.23749999999999999</v>
      </c>
      <c r="L154" s="17">
        <f t="shared" si="35"/>
        <v>161.62499999999997</v>
      </c>
      <c r="M154" s="17">
        <f t="shared" si="35"/>
        <v>221.875</v>
      </c>
      <c r="N154" s="17">
        <f t="shared" si="35"/>
        <v>56.3</v>
      </c>
      <c r="O154" s="17">
        <f t="shared" si="35"/>
        <v>1.0999999999999999</v>
      </c>
    </row>
    <row r="155" spans="1:15" x14ac:dyDescent="0.25">
      <c r="A155" s="9"/>
      <c r="B155" s="9" t="s">
        <v>18</v>
      </c>
      <c r="C155" s="12">
        <v>10</v>
      </c>
      <c r="D155" s="12">
        <v>0.1</v>
      </c>
      <c r="E155" s="12">
        <v>8.1999999999999993</v>
      </c>
      <c r="F155" s="12">
        <v>0.1</v>
      </c>
      <c r="G155" s="12">
        <v>74.8</v>
      </c>
      <c r="H155" s="12"/>
      <c r="I155" s="12"/>
      <c r="J155" s="12">
        <v>0.06</v>
      </c>
      <c r="K155" s="12"/>
      <c r="L155" s="12">
        <v>1.2</v>
      </c>
      <c r="M155" s="12">
        <v>1.9</v>
      </c>
      <c r="N155" s="12">
        <v>0.04</v>
      </c>
      <c r="O155" s="12">
        <v>0.02</v>
      </c>
    </row>
    <row r="156" spans="1:15" x14ac:dyDescent="0.25">
      <c r="A156" s="9"/>
      <c r="B156" s="9" t="s">
        <v>19</v>
      </c>
      <c r="C156" s="12">
        <v>30</v>
      </c>
      <c r="D156" s="18">
        <v>8</v>
      </c>
      <c r="E156" s="12">
        <v>8.1999999999999993</v>
      </c>
      <c r="F156" s="12"/>
      <c r="G156" s="12">
        <v>108.3</v>
      </c>
      <c r="H156" s="12">
        <v>0.01</v>
      </c>
      <c r="I156" s="12">
        <v>0.5</v>
      </c>
      <c r="J156" s="12">
        <v>7.0000000000000007E-2</v>
      </c>
      <c r="K156" s="12"/>
      <c r="L156" s="12">
        <v>300</v>
      </c>
      <c r="M156" s="12">
        <v>162</v>
      </c>
      <c r="N156" s="12">
        <v>15</v>
      </c>
      <c r="O156" s="12">
        <v>0.33</v>
      </c>
    </row>
    <row r="157" spans="1:15" x14ac:dyDescent="0.25">
      <c r="A157" s="9"/>
      <c r="B157" s="9" t="s">
        <v>31</v>
      </c>
      <c r="C157" s="12">
        <v>200</v>
      </c>
      <c r="D157" s="12">
        <v>6</v>
      </c>
      <c r="E157" s="12">
        <v>6.2</v>
      </c>
      <c r="F157" s="12">
        <v>28.9</v>
      </c>
      <c r="G157" s="12">
        <v>165</v>
      </c>
      <c r="H157" s="12">
        <v>7.0000000000000007E-2</v>
      </c>
      <c r="I157" s="12">
        <v>2.34</v>
      </c>
      <c r="J157" s="12">
        <v>0.05</v>
      </c>
      <c r="K157" s="12">
        <v>0.27</v>
      </c>
      <c r="L157" s="12">
        <v>216</v>
      </c>
      <c r="M157" s="12">
        <v>162</v>
      </c>
      <c r="N157" s="12">
        <v>25.2</v>
      </c>
      <c r="O157" s="12">
        <v>0.17</v>
      </c>
    </row>
    <row r="158" spans="1:15" x14ac:dyDescent="0.25">
      <c r="A158" s="9"/>
      <c r="B158" s="9" t="s">
        <v>16</v>
      </c>
      <c r="C158" s="12">
        <v>50</v>
      </c>
      <c r="D158" s="12">
        <v>4.0999999999999996</v>
      </c>
      <c r="E158" s="12">
        <v>0.6</v>
      </c>
      <c r="F158" s="12">
        <v>24.1</v>
      </c>
      <c r="G158" s="12">
        <v>113.5</v>
      </c>
      <c r="H158" s="12">
        <v>0.5</v>
      </c>
      <c r="I158" s="12"/>
      <c r="J158" s="12"/>
      <c r="K158" s="12">
        <v>0.7</v>
      </c>
      <c r="L158" s="12">
        <v>7.5</v>
      </c>
      <c r="M158" s="12">
        <v>35</v>
      </c>
      <c r="N158" s="12">
        <v>12</v>
      </c>
      <c r="O158" s="12">
        <v>8.5</v>
      </c>
    </row>
    <row r="159" spans="1:15" x14ac:dyDescent="0.25">
      <c r="A159" s="9"/>
      <c r="B159" s="9" t="s">
        <v>85</v>
      </c>
      <c r="C159" s="19" t="s">
        <v>101</v>
      </c>
      <c r="D159" s="15">
        <f>D153+D155+D156+D157+D158</f>
        <v>25.5</v>
      </c>
      <c r="E159" s="15">
        <f t="shared" ref="E159:O159" si="36">E153+E155+E156+E157+E158</f>
        <v>36.299999999999997</v>
      </c>
      <c r="F159" s="15">
        <f t="shared" si="36"/>
        <v>96.300000000000011</v>
      </c>
      <c r="G159" s="15">
        <f t="shared" si="36"/>
        <v>781.2</v>
      </c>
      <c r="H159" s="15">
        <f t="shared" si="36"/>
        <v>0.75</v>
      </c>
      <c r="I159" s="15">
        <f t="shared" si="36"/>
        <v>4.1399999999999997</v>
      </c>
      <c r="J159" s="15">
        <f t="shared" si="36"/>
        <v>0.27</v>
      </c>
      <c r="K159" s="15">
        <f t="shared" si="36"/>
        <v>1.1599999999999999</v>
      </c>
      <c r="L159" s="15">
        <f t="shared" si="36"/>
        <v>654</v>
      </c>
      <c r="M159" s="15">
        <f t="shared" si="36"/>
        <v>538.4</v>
      </c>
      <c r="N159" s="15">
        <f t="shared" si="36"/>
        <v>97.28</v>
      </c>
      <c r="O159" s="15">
        <f t="shared" si="36"/>
        <v>9.9</v>
      </c>
    </row>
    <row r="160" spans="1:15" x14ac:dyDescent="0.25">
      <c r="A160" s="9"/>
      <c r="B160" s="9"/>
      <c r="C160" s="20" t="s">
        <v>102</v>
      </c>
      <c r="D160" s="17">
        <f>D154+D155+D156+D157+D158</f>
        <v>27.324999999999996</v>
      </c>
      <c r="E160" s="17">
        <f t="shared" ref="E160:O160" si="37">E154+E155+E156+E157+E158</f>
        <v>39.574999999999996</v>
      </c>
      <c r="F160" s="17">
        <f t="shared" si="37"/>
        <v>107.1</v>
      </c>
      <c r="G160" s="17">
        <f t="shared" si="37"/>
        <v>861.09999999999991</v>
      </c>
      <c r="H160" s="17">
        <f t="shared" si="37"/>
        <v>0.79249999999999998</v>
      </c>
      <c r="I160" s="17">
        <f t="shared" si="37"/>
        <v>4.4649999999999999</v>
      </c>
      <c r="J160" s="17">
        <f t="shared" si="37"/>
        <v>0.29249999999999998</v>
      </c>
      <c r="K160" s="17">
        <f t="shared" si="37"/>
        <v>1.2075</v>
      </c>
      <c r="L160" s="17">
        <f t="shared" si="37"/>
        <v>686.32499999999993</v>
      </c>
      <c r="M160" s="17">
        <f t="shared" si="37"/>
        <v>582.77499999999998</v>
      </c>
      <c r="N160" s="17">
        <f t="shared" si="37"/>
        <v>108.54</v>
      </c>
      <c r="O160" s="17">
        <f t="shared" si="37"/>
        <v>10.119999999999999</v>
      </c>
    </row>
    <row r="161" spans="1:15" x14ac:dyDescent="0.25">
      <c r="A161" s="9"/>
      <c r="B161" s="10" t="s">
        <v>86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</row>
    <row r="162" spans="1:15" x14ac:dyDescent="0.25">
      <c r="A162" s="9">
        <v>34</v>
      </c>
      <c r="B162" s="9" t="s">
        <v>147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</row>
    <row r="163" spans="1:15" x14ac:dyDescent="0.25">
      <c r="A163" s="9"/>
      <c r="B163" s="9" t="s">
        <v>133</v>
      </c>
      <c r="C163" s="12"/>
      <c r="D163" s="12">
        <v>1.4</v>
      </c>
      <c r="E163" s="12"/>
      <c r="F163" s="12">
        <v>1.8</v>
      </c>
      <c r="G163" s="12">
        <v>38.4</v>
      </c>
      <c r="H163" s="12">
        <v>0.03</v>
      </c>
      <c r="I163" s="12">
        <v>8</v>
      </c>
      <c r="J163" s="12"/>
      <c r="K163" s="12"/>
      <c r="L163" s="12">
        <v>63</v>
      </c>
      <c r="M163" s="12">
        <v>27</v>
      </c>
      <c r="N163" s="12">
        <v>33</v>
      </c>
      <c r="O163" s="12">
        <v>0.5</v>
      </c>
    </row>
    <row r="164" spans="1:15" x14ac:dyDescent="0.25">
      <c r="A164" s="9"/>
      <c r="B164" s="9" t="s">
        <v>82</v>
      </c>
      <c r="C164" s="12"/>
      <c r="D164" s="12"/>
      <c r="E164" s="12"/>
      <c r="F164" s="12">
        <v>0.9</v>
      </c>
      <c r="G164" s="12">
        <v>3.9</v>
      </c>
      <c r="H164" s="12"/>
      <c r="I164" s="12"/>
      <c r="J164" s="12"/>
      <c r="K164" s="12"/>
      <c r="L164" s="12"/>
      <c r="M164" s="12"/>
      <c r="N164" s="12"/>
      <c r="O164" s="12"/>
    </row>
    <row r="165" spans="1:15" x14ac:dyDescent="0.25">
      <c r="A165" s="9"/>
      <c r="B165" s="9" t="s">
        <v>91</v>
      </c>
      <c r="C165" s="12"/>
      <c r="D165" s="12"/>
      <c r="E165" s="12">
        <v>9.9</v>
      </c>
      <c r="F165" s="12"/>
      <c r="G165" s="12">
        <v>89.9</v>
      </c>
      <c r="H165" s="12"/>
      <c r="I165" s="12"/>
      <c r="J165" s="12"/>
      <c r="K165" s="12">
        <v>6.7</v>
      </c>
      <c r="L165" s="12"/>
      <c r="M165" s="12"/>
      <c r="N165" s="12"/>
      <c r="O165" s="12"/>
    </row>
    <row r="166" spans="1:15" x14ac:dyDescent="0.25">
      <c r="A166" s="9"/>
      <c r="B166" s="9"/>
      <c r="C166" s="13">
        <v>100</v>
      </c>
      <c r="D166" s="15">
        <f t="shared" ref="D166:I166" si="38">SUM(D163:D165)</f>
        <v>1.4</v>
      </c>
      <c r="E166" s="15">
        <f t="shared" si="38"/>
        <v>9.9</v>
      </c>
      <c r="F166" s="15">
        <f t="shared" si="38"/>
        <v>2.7</v>
      </c>
      <c r="G166" s="15">
        <f t="shared" si="38"/>
        <v>132.19999999999999</v>
      </c>
      <c r="H166" s="15">
        <f t="shared" si="38"/>
        <v>0.03</v>
      </c>
      <c r="I166" s="15">
        <f t="shared" si="38"/>
        <v>8</v>
      </c>
      <c r="J166" s="15"/>
      <c r="K166" s="15">
        <f>SUM(K163:K165)</f>
        <v>6.7</v>
      </c>
      <c r="L166" s="15">
        <f>SUM(L163:L165)</f>
        <v>63</v>
      </c>
      <c r="M166" s="15">
        <f>SUM(M163:M165)</f>
        <v>27</v>
      </c>
      <c r="N166" s="15">
        <f>SUM(N163:N165)</f>
        <v>33</v>
      </c>
      <c r="O166" s="15">
        <f>SUM(O163:O165)</f>
        <v>0.5</v>
      </c>
    </row>
    <row r="167" spans="1:15" ht="26.25" x14ac:dyDescent="0.25">
      <c r="A167" s="9">
        <v>46</v>
      </c>
      <c r="B167" s="11" t="s">
        <v>134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</row>
    <row r="168" spans="1:15" x14ac:dyDescent="0.25">
      <c r="A168" s="9"/>
      <c r="B168" s="9" t="s">
        <v>93</v>
      </c>
      <c r="C168" s="12"/>
      <c r="D168" s="12">
        <v>1.2</v>
      </c>
      <c r="E168" s="12"/>
      <c r="F168" s="12">
        <v>14</v>
      </c>
      <c r="G168" s="12">
        <v>62</v>
      </c>
      <c r="H168" s="12">
        <v>0.13</v>
      </c>
      <c r="I168" s="12">
        <v>20</v>
      </c>
      <c r="J168" s="12"/>
      <c r="K168" s="12">
        <v>0.1</v>
      </c>
      <c r="L168" s="12">
        <v>10</v>
      </c>
      <c r="M168" s="12">
        <v>58</v>
      </c>
      <c r="N168" s="12">
        <v>23</v>
      </c>
      <c r="O168" s="12">
        <v>0.9</v>
      </c>
    </row>
    <row r="169" spans="1:15" x14ac:dyDescent="0.25">
      <c r="A169" s="9"/>
      <c r="B169" s="9" t="s">
        <v>135</v>
      </c>
      <c r="C169" s="12"/>
      <c r="D169" s="12">
        <v>1.06</v>
      </c>
      <c r="E169" s="12">
        <v>0.1</v>
      </c>
      <c r="F169" s="12">
        <v>6.7</v>
      </c>
      <c r="G169" s="12">
        <v>33.1</v>
      </c>
      <c r="H169" s="12">
        <v>0.1</v>
      </c>
      <c r="I169" s="12"/>
      <c r="J169" s="12"/>
      <c r="K169" s="12"/>
      <c r="L169" s="12">
        <v>2.4</v>
      </c>
      <c r="M169" s="12">
        <v>11.5</v>
      </c>
      <c r="N169" s="12">
        <v>4.4000000000000004</v>
      </c>
      <c r="O169" s="12">
        <v>0.2</v>
      </c>
    </row>
    <row r="170" spans="1:15" x14ac:dyDescent="0.25">
      <c r="A170" s="9"/>
      <c r="B170" s="9" t="s">
        <v>95</v>
      </c>
      <c r="C170" s="12"/>
      <c r="D170" s="12">
        <v>0.2</v>
      </c>
      <c r="E170" s="12"/>
      <c r="F170" s="12">
        <v>0.7</v>
      </c>
      <c r="G170" s="12">
        <v>4.0999999999999996</v>
      </c>
      <c r="H170" s="12">
        <v>0.01</v>
      </c>
      <c r="I170" s="12">
        <v>2</v>
      </c>
      <c r="J170" s="12"/>
      <c r="K170" s="12">
        <v>0.02</v>
      </c>
      <c r="L170" s="12"/>
      <c r="M170" s="12"/>
      <c r="N170" s="12"/>
      <c r="O170" s="12"/>
    </row>
    <row r="171" spans="1:15" x14ac:dyDescent="0.25">
      <c r="A171" s="9"/>
      <c r="B171" s="9" t="s">
        <v>96</v>
      </c>
      <c r="C171" s="12"/>
      <c r="D171" s="12">
        <v>0.1</v>
      </c>
      <c r="E171" s="12"/>
      <c r="F171" s="12">
        <v>0.6</v>
      </c>
      <c r="G171" s="12">
        <v>3.2</v>
      </c>
      <c r="H171" s="12">
        <v>0.01</v>
      </c>
      <c r="I171" s="12">
        <v>0.7</v>
      </c>
      <c r="J171" s="12"/>
      <c r="K171" s="12">
        <v>0.09</v>
      </c>
      <c r="L171" s="12">
        <v>7.6</v>
      </c>
      <c r="M171" s="12">
        <v>8.1999999999999993</v>
      </c>
      <c r="N171" s="12">
        <v>5.7</v>
      </c>
      <c r="O171" s="12">
        <v>0.1</v>
      </c>
    </row>
    <row r="172" spans="1:15" x14ac:dyDescent="0.25">
      <c r="A172" s="9"/>
      <c r="B172" s="9" t="s">
        <v>97</v>
      </c>
      <c r="C172" s="12"/>
      <c r="D172" s="12">
        <v>6.2</v>
      </c>
      <c r="E172" s="12">
        <v>2.2999999999999998</v>
      </c>
      <c r="F172" s="12"/>
      <c r="G172" s="12">
        <v>46.9</v>
      </c>
      <c r="H172" s="12">
        <v>7.0000000000000007E-2</v>
      </c>
      <c r="I172" s="12"/>
      <c r="J172" s="12">
        <v>7.0000000000000007E-2</v>
      </c>
      <c r="K172" s="12"/>
      <c r="L172" s="12">
        <v>16</v>
      </c>
      <c r="M172" s="12">
        <v>165</v>
      </c>
      <c r="N172" s="12">
        <v>18</v>
      </c>
      <c r="O172" s="12">
        <v>1.6</v>
      </c>
    </row>
    <row r="173" spans="1:15" x14ac:dyDescent="0.25">
      <c r="A173" s="9"/>
      <c r="B173" s="9" t="s">
        <v>83</v>
      </c>
      <c r="C173" s="12"/>
      <c r="D173" s="12">
        <v>0.1</v>
      </c>
      <c r="E173" s="12">
        <v>8.1999999999999993</v>
      </c>
      <c r="F173" s="12">
        <v>0.1</v>
      </c>
      <c r="G173" s="12">
        <v>74.8</v>
      </c>
      <c r="H173" s="12"/>
      <c r="I173" s="12"/>
      <c r="J173" s="12">
        <v>0.06</v>
      </c>
      <c r="K173" s="12"/>
      <c r="L173" s="12">
        <v>1.2</v>
      </c>
      <c r="M173" s="12">
        <v>1.9</v>
      </c>
      <c r="N173" s="12">
        <v>0.04</v>
      </c>
      <c r="O173" s="12">
        <v>0.02</v>
      </c>
    </row>
    <row r="174" spans="1:15" x14ac:dyDescent="0.25">
      <c r="A174" s="9"/>
      <c r="B174" s="9" t="s">
        <v>136</v>
      </c>
      <c r="C174" s="12"/>
      <c r="D174" s="12">
        <v>0.3</v>
      </c>
      <c r="E174" s="12">
        <v>0.2</v>
      </c>
      <c r="F174" s="12">
        <v>0.01</v>
      </c>
      <c r="G174" s="12">
        <v>3.9</v>
      </c>
      <c r="H174" s="12"/>
      <c r="I174" s="12"/>
      <c r="J174" s="12"/>
      <c r="K174" s="12"/>
      <c r="L174" s="12">
        <v>1.3</v>
      </c>
      <c r="M174" s="12">
        <v>4.8</v>
      </c>
      <c r="N174" s="12">
        <v>0.3</v>
      </c>
      <c r="O174" s="12">
        <v>0.06</v>
      </c>
    </row>
    <row r="175" spans="1:15" x14ac:dyDescent="0.25">
      <c r="A175" s="9"/>
      <c r="B175" s="9" t="s">
        <v>98</v>
      </c>
      <c r="C175" s="13">
        <v>250</v>
      </c>
      <c r="D175" s="15">
        <f>SUM(D168:D174)</f>
        <v>9.16</v>
      </c>
      <c r="E175" s="15">
        <f>SUM(E168:E174)</f>
        <v>10.799999999999999</v>
      </c>
      <c r="F175" s="15">
        <f>SUM(F168:F174)</f>
        <v>22.110000000000003</v>
      </c>
      <c r="G175" s="15">
        <f>SUM(G168:G174)</f>
        <v>227.99999999999997</v>
      </c>
      <c r="H175" s="15">
        <f>SUM(H168:H173)</f>
        <v>0.32</v>
      </c>
      <c r="I175" s="15">
        <f>SUM(I168:I173)</f>
        <v>22.7</v>
      </c>
      <c r="J175" s="15">
        <f>SUM(J168:J173)</f>
        <v>0.13</v>
      </c>
      <c r="K175" s="15">
        <f>SUM(K168:K173)</f>
        <v>0.21000000000000002</v>
      </c>
      <c r="L175" s="15">
        <f>SUM(L168:L174)</f>
        <v>38.5</v>
      </c>
      <c r="M175" s="15">
        <f>SUM(M168:M174)</f>
        <v>249.4</v>
      </c>
      <c r="N175" s="15">
        <f>SUM(N168:N174)</f>
        <v>51.44</v>
      </c>
      <c r="O175" s="15">
        <f>SUM(O168:O174)</f>
        <v>2.8800000000000003</v>
      </c>
    </row>
    <row r="176" spans="1:15" x14ac:dyDescent="0.25">
      <c r="A176" s="9"/>
      <c r="B176" s="9"/>
      <c r="C176" s="21">
        <v>300</v>
      </c>
      <c r="D176" s="17">
        <f>D175/5+D175</f>
        <v>10.992000000000001</v>
      </c>
      <c r="E176" s="17">
        <f t="shared" ref="E176:O176" si="39">E175/5+E175</f>
        <v>12.959999999999999</v>
      </c>
      <c r="F176" s="17">
        <f t="shared" si="39"/>
        <v>26.532000000000004</v>
      </c>
      <c r="G176" s="17">
        <f t="shared" si="39"/>
        <v>273.59999999999997</v>
      </c>
      <c r="H176" s="17">
        <f t="shared" si="39"/>
        <v>0.38400000000000001</v>
      </c>
      <c r="I176" s="17">
        <f t="shared" si="39"/>
        <v>27.24</v>
      </c>
      <c r="J176" s="17">
        <f t="shared" si="39"/>
        <v>0.156</v>
      </c>
      <c r="K176" s="17">
        <f t="shared" si="39"/>
        <v>0.252</v>
      </c>
      <c r="L176" s="17">
        <f t="shared" si="39"/>
        <v>46.2</v>
      </c>
      <c r="M176" s="17">
        <f t="shared" si="39"/>
        <v>299.28000000000003</v>
      </c>
      <c r="N176" s="17">
        <f t="shared" si="39"/>
        <v>61.727999999999994</v>
      </c>
      <c r="O176" s="17">
        <f t="shared" si="39"/>
        <v>3.4560000000000004</v>
      </c>
    </row>
    <row r="177" spans="1:15" x14ac:dyDescent="0.25">
      <c r="A177" s="9">
        <v>47</v>
      </c>
      <c r="B177" s="9" t="s">
        <v>137</v>
      </c>
      <c r="C177" s="13">
        <v>100</v>
      </c>
      <c r="D177" s="13">
        <v>11</v>
      </c>
      <c r="E177" s="13">
        <v>18.5</v>
      </c>
      <c r="F177" s="13">
        <v>1.6</v>
      </c>
      <c r="G177" s="13">
        <v>156.69999999999999</v>
      </c>
      <c r="H177" s="13"/>
      <c r="I177" s="13"/>
      <c r="J177" s="13"/>
      <c r="K177" s="13"/>
      <c r="L177" s="13">
        <v>35</v>
      </c>
      <c r="M177" s="13">
        <v>159</v>
      </c>
      <c r="N177" s="13">
        <v>20</v>
      </c>
      <c r="O177" s="13">
        <v>1.8</v>
      </c>
    </row>
    <row r="178" spans="1:15" x14ac:dyDescent="0.25">
      <c r="A178" s="9">
        <v>38</v>
      </c>
      <c r="B178" s="9" t="s">
        <v>138</v>
      </c>
      <c r="C178" s="13">
        <v>150</v>
      </c>
      <c r="D178" s="13">
        <v>5.4</v>
      </c>
      <c r="E178" s="13">
        <v>8.1999999999999993</v>
      </c>
      <c r="F178" s="13">
        <v>36.200000000000003</v>
      </c>
      <c r="G178" s="13">
        <v>220</v>
      </c>
      <c r="H178" s="13">
        <v>0.09</v>
      </c>
      <c r="I178" s="13"/>
      <c r="J178" s="13">
        <v>0.09</v>
      </c>
      <c r="K178" s="13">
        <v>0.03</v>
      </c>
      <c r="L178" s="13">
        <v>10.9</v>
      </c>
      <c r="M178" s="13">
        <v>46.8</v>
      </c>
      <c r="N178" s="13">
        <v>8.3000000000000007</v>
      </c>
      <c r="O178" s="13">
        <v>0.8</v>
      </c>
    </row>
    <row r="179" spans="1:15" x14ac:dyDescent="0.25">
      <c r="A179" s="9"/>
      <c r="B179" s="9"/>
      <c r="C179" s="16">
        <v>200</v>
      </c>
      <c r="D179" s="16">
        <v>6.5</v>
      </c>
      <c r="E179" s="16">
        <v>9.8000000000000007</v>
      </c>
      <c r="F179" s="16">
        <v>43.4</v>
      </c>
      <c r="G179" s="16">
        <v>264</v>
      </c>
      <c r="H179" s="16">
        <v>0.11</v>
      </c>
      <c r="I179" s="16"/>
      <c r="J179" s="16">
        <v>0.11</v>
      </c>
      <c r="K179" s="16">
        <v>0.03</v>
      </c>
      <c r="L179" s="16">
        <v>13.1</v>
      </c>
      <c r="M179" s="16">
        <v>56.2</v>
      </c>
      <c r="N179" s="16">
        <v>10</v>
      </c>
      <c r="O179" s="16">
        <v>1</v>
      </c>
    </row>
    <row r="180" spans="1:15" x14ac:dyDescent="0.25">
      <c r="A180" s="9">
        <v>65</v>
      </c>
      <c r="B180" s="9" t="s">
        <v>63</v>
      </c>
      <c r="C180" s="12">
        <v>200</v>
      </c>
      <c r="D180" s="12">
        <v>1</v>
      </c>
      <c r="E180" s="12"/>
      <c r="F180" s="12">
        <v>30.9</v>
      </c>
      <c r="G180" s="12">
        <v>95</v>
      </c>
      <c r="H180" s="12">
        <v>0.02</v>
      </c>
      <c r="I180" s="12">
        <v>0.8</v>
      </c>
      <c r="J180" s="12">
        <v>0.7</v>
      </c>
      <c r="K180" s="12">
        <v>0.04</v>
      </c>
      <c r="L180" s="12">
        <v>32.4</v>
      </c>
      <c r="M180" s="12">
        <v>29.2</v>
      </c>
      <c r="N180" s="12">
        <v>21</v>
      </c>
      <c r="O180" s="12">
        <v>0.7</v>
      </c>
    </row>
    <row r="181" spans="1:15" x14ac:dyDescent="0.25">
      <c r="A181" s="9"/>
      <c r="B181" s="9" t="s">
        <v>139</v>
      </c>
      <c r="C181" s="12">
        <v>200</v>
      </c>
      <c r="D181" s="12">
        <v>3</v>
      </c>
      <c r="E181" s="12">
        <v>1</v>
      </c>
      <c r="F181" s="12">
        <v>42</v>
      </c>
      <c r="G181" s="12">
        <v>288</v>
      </c>
      <c r="H181" s="12">
        <v>0.08</v>
      </c>
      <c r="I181" s="12">
        <v>20</v>
      </c>
      <c r="J181" s="12"/>
      <c r="K181" s="12">
        <v>0.8</v>
      </c>
      <c r="L181" s="12">
        <v>16</v>
      </c>
      <c r="M181" s="12">
        <v>56</v>
      </c>
      <c r="N181" s="12">
        <v>84</v>
      </c>
      <c r="O181" s="12">
        <v>1.2</v>
      </c>
    </row>
    <row r="182" spans="1:15" x14ac:dyDescent="0.25">
      <c r="A182" s="9"/>
      <c r="B182" s="9" t="s">
        <v>117</v>
      </c>
      <c r="C182" s="12">
        <v>50</v>
      </c>
      <c r="D182" s="12">
        <v>3.3</v>
      </c>
      <c r="E182" s="12">
        <v>0.3</v>
      </c>
      <c r="F182" s="12">
        <v>24.9</v>
      </c>
      <c r="G182" s="12">
        <v>107</v>
      </c>
      <c r="H182" s="12">
        <v>0.4</v>
      </c>
      <c r="I182" s="12"/>
      <c r="J182" s="12"/>
      <c r="K182" s="12">
        <v>0.6</v>
      </c>
      <c r="L182" s="12">
        <v>7.3</v>
      </c>
      <c r="M182" s="12">
        <v>35</v>
      </c>
      <c r="N182" s="12">
        <v>12</v>
      </c>
      <c r="O182" s="12">
        <v>8.4</v>
      </c>
    </row>
    <row r="183" spans="1:15" x14ac:dyDescent="0.25">
      <c r="A183" s="9"/>
      <c r="B183" s="9" t="s">
        <v>85</v>
      </c>
      <c r="C183" s="19" t="s">
        <v>101</v>
      </c>
      <c r="D183" s="15">
        <f>D166+D175+D177+D178+D180+D181+D182</f>
        <v>34.26</v>
      </c>
      <c r="E183" s="15">
        <f t="shared" ref="E183:O183" si="40">E166+E175+E177+E178+E180+E181+E182</f>
        <v>48.7</v>
      </c>
      <c r="F183" s="15">
        <f t="shared" si="40"/>
        <v>160.41</v>
      </c>
      <c r="G183" s="15">
        <f t="shared" si="40"/>
        <v>1226.8999999999999</v>
      </c>
      <c r="H183" s="15">
        <f t="shared" si="40"/>
        <v>0.94</v>
      </c>
      <c r="I183" s="15">
        <f t="shared" si="40"/>
        <v>51.5</v>
      </c>
      <c r="J183" s="15">
        <f t="shared" si="40"/>
        <v>0.91999999999999993</v>
      </c>
      <c r="K183" s="15">
        <f t="shared" si="40"/>
        <v>8.3800000000000008</v>
      </c>
      <c r="L183" s="15">
        <f t="shared" si="40"/>
        <v>203.10000000000002</v>
      </c>
      <c r="M183" s="15">
        <f t="shared" si="40"/>
        <v>602.4</v>
      </c>
      <c r="N183" s="15">
        <f t="shared" si="40"/>
        <v>229.74</v>
      </c>
      <c r="O183" s="15">
        <f t="shared" si="40"/>
        <v>16.28</v>
      </c>
    </row>
    <row r="184" spans="1:15" x14ac:dyDescent="0.25">
      <c r="A184" s="9"/>
      <c r="B184" s="9"/>
      <c r="C184" s="20" t="s">
        <v>102</v>
      </c>
      <c r="D184" s="17">
        <f>D166+D176+D177+D179+D180+D181+D182</f>
        <v>37.192</v>
      </c>
      <c r="E184" s="17">
        <f t="shared" ref="E184:O184" si="41">E166+E176+E177+E179+E180+E181+E182</f>
        <v>52.459999999999994</v>
      </c>
      <c r="F184" s="17">
        <f t="shared" si="41"/>
        <v>172.03200000000001</v>
      </c>
      <c r="G184" s="17">
        <f t="shared" si="41"/>
        <v>1316.5</v>
      </c>
      <c r="H184" s="17">
        <f t="shared" si="41"/>
        <v>1.024</v>
      </c>
      <c r="I184" s="17">
        <f t="shared" si="41"/>
        <v>56.039999999999992</v>
      </c>
      <c r="J184" s="17">
        <f t="shared" si="41"/>
        <v>0.96599999999999997</v>
      </c>
      <c r="K184" s="17">
        <f t="shared" si="41"/>
        <v>8.4220000000000006</v>
      </c>
      <c r="L184" s="17">
        <f t="shared" si="41"/>
        <v>213</v>
      </c>
      <c r="M184" s="17">
        <f t="shared" si="41"/>
        <v>661.68000000000006</v>
      </c>
      <c r="N184" s="17">
        <f t="shared" si="41"/>
        <v>241.72800000000001</v>
      </c>
      <c r="O184" s="17">
        <f t="shared" si="41"/>
        <v>17.056000000000001</v>
      </c>
    </row>
    <row r="185" spans="1:15" x14ac:dyDescent="0.25">
      <c r="A185" s="9"/>
      <c r="B185" s="9" t="s">
        <v>103</v>
      </c>
      <c r="C185" s="19" t="s">
        <v>101</v>
      </c>
      <c r="D185" s="15">
        <f t="shared" ref="D185:O185" si="42">D159+D183</f>
        <v>59.76</v>
      </c>
      <c r="E185" s="15">
        <f t="shared" si="42"/>
        <v>85</v>
      </c>
      <c r="F185" s="14">
        <f t="shared" si="42"/>
        <v>256.71000000000004</v>
      </c>
      <c r="G185" s="14">
        <f t="shared" si="42"/>
        <v>2008.1</v>
      </c>
      <c r="H185" s="15">
        <f t="shared" si="42"/>
        <v>1.69</v>
      </c>
      <c r="I185" s="14">
        <f t="shared" si="42"/>
        <v>55.64</v>
      </c>
      <c r="J185" s="15">
        <f t="shared" si="42"/>
        <v>1.19</v>
      </c>
      <c r="K185" s="15">
        <f t="shared" si="42"/>
        <v>9.5400000000000009</v>
      </c>
      <c r="L185" s="14">
        <f t="shared" si="42"/>
        <v>857.1</v>
      </c>
      <c r="M185" s="15">
        <f t="shared" si="42"/>
        <v>1140.8</v>
      </c>
      <c r="N185" s="15">
        <f t="shared" si="42"/>
        <v>327.02</v>
      </c>
      <c r="O185" s="15">
        <f t="shared" si="42"/>
        <v>26.18</v>
      </c>
    </row>
    <row r="186" spans="1:15" x14ac:dyDescent="0.25">
      <c r="A186" s="9"/>
      <c r="B186" s="9"/>
      <c r="C186" s="20" t="s">
        <v>102</v>
      </c>
      <c r="D186" s="17">
        <f t="shared" ref="D186:O186" si="43">D160+D184</f>
        <v>64.516999999999996</v>
      </c>
      <c r="E186" s="17">
        <f t="shared" si="43"/>
        <v>92.034999999999997</v>
      </c>
      <c r="F186" s="22">
        <f t="shared" si="43"/>
        <v>279.13200000000001</v>
      </c>
      <c r="G186" s="22">
        <f t="shared" si="43"/>
        <v>2177.6</v>
      </c>
      <c r="H186" s="17">
        <f t="shared" si="43"/>
        <v>1.8165</v>
      </c>
      <c r="I186" s="22">
        <f t="shared" si="43"/>
        <v>60.504999999999995</v>
      </c>
      <c r="J186" s="17">
        <f t="shared" si="43"/>
        <v>1.2585</v>
      </c>
      <c r="K186" s="17">
        <f t="shared" si="43"/>
        <v>9.6295000000000002</v>
      </c>
      <c r="L186" s="22">
        <f t="shared" si="43"/>
        <v>899.32499999999993</v>
      </c>
      <c r="M186" s="17">
        <f t="shared" si="43"/>
        <v>1244.4549999999999</v>
      </c>
      <c r="N186" s="17">
        <f t="shared" si="43"/>
        <v>350.26800000000003</v>
      </c>
      <c r="O186" s="17">
        <f t="shared" si="43"/>
        <v>27.176000000000002</v>
      </c>
    </row>
    <row r="187" spans="1:15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90" spans="1:15" ht="15.75" x14ac:dyDescent="0.25">
      <c r="A190" s="49" t="s">
        <v>140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</row>
    <row r="191" spans="1:15" ht="24" customHeight="1" x14ac:dyDescent="0.25">
      <c r="A191" s="46" t="s">
        <v>67</v>
      </c>
      <c r="B191" s="46" t="s">
        <v>68</v>
      </c>
      <c r="C191" s="47" t="s">
        <v>39</v>
      </c>
      <c r="D191" s="43" t="s">
        <v>0</v>
      </c>
      <c r="E191" s="43"/>
      <c r="F191" s="43"/>
      <c r="G191" s="48" t="s">
        <v>72</v>
      </c>
      <c r="H191" s="43" t="s">
        <v>73</v>
      </c>
      <c r="I191" s="43"/>
      <c r="J191" s="43"/>
      <c r="K191" s="43"/>
      <c r="L191" s="43" t="s">
        <v>74</v>
      </c>
      <c r="M191" s="43"/>
      <c r="N191" s="43"/>
      <c r="O191" s="43"/>
    </row>
    <row r="192" spans="1:15" ht="57" customHeight="1" x14ac:dyDescent="0.25">
      <c r="A192" s="46"/>
      <c r="B192" s="46"/>
      <c r="C192" s="47"/>
      <c r="D192" s="7" t="s">
        <v>69</v>
      </c>
      <c r="E192" s="7" t="s">
        <v>70</v>
      </c>
      <c r="F192" s="7" t="s">
        <v>71</v>
      </c>
      <c r="G192" s="48"/>
      <c r="H192" s="8" t="s">
        <v>6</v>
      </c>
      <c r="I192" s="8" t="s">
        <v>7</v>
      </c>
      <c r="J192" s="8" t="s">
        <v>8</v>
      </c>
      <c r="K192" s="8" t="s">
        <v>9</v>
      </c>
      <c r="L192" s="8" t="s">
        <v>75</v>
      </c>
      <c r="M192" s="8" t="s">
        <v>76</v>
      </c>
      <c r="N192" s="8" t="s">
        <v>12</v>
      </c>
      <c r="O192" s="8" t="s">
        <v>13</v>
      </c>
    </row>
    <row r="193" spans="1:15" x14ac:dyDescent="0.25">
      <c r="A193" s="9"/>
      <c r="B193" s="10" t="s">
        <v>78</v>
      </c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1:15" ht="26.25" x14ac:dyDescent="0.25">
      <c r="A194" s="9">
        <v>154</v>
      </c>
      <c r="B194" s="11" t="s">
        <v>141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x14ac:dyDescent="0.25">
      <c r="A195" s="9"/>
      <c r="B195" s="9" t="s">
        <v>142</v>
      </c>
      <c r="C195" s="12"/>
      <c r="D195" s="12">
        <v>27</v>
      </c>
      <c r="E195" s="12">
        <v>0.9</v>
      </c>
      <c r="F195" s="12">
        <v>2.7</v>
      </c>
      <c r="G195" s="12">
        <v>132</v>
      </c>
      <c r="H195" s="12">
        <v>0.06</v>
      </c>
      <c r="I195" s="12">
        <v>0.7</v>
      </c>
      <c r="J195" s="12">
        <v>0.01</v>
      </c>
      <c r="K195" s="12"/>
      <c r="L195" s="12">
        <v>180</v>
      </c>
      <c r="M195" s="12">
        <v>283</v>
      </c>
      <c r="N195" s="12">
        <v>36</v>
      </c>
      <c r="O195" s="12">
        <v>0.4</v>
      </c>
    </row>
    <row r="196" spans="1:15" x14ac:dyDescent="0.25">
      <c r="A196" s="9"/>
      <c r="B196" s="9" t="s">
        <v>136</v>
      </c>
      <c r="C196" s="12"/>
      <c r="D196" s="12">
        <v>1.2</v>
      </c>
      <c r="E196" s="12">
        <v>1.1000000000000001</v>
      </c>
      <c r="F196" s="12"/>
      <c r="G196" s="12">
        <v>15.7</v>
      </c>
      <c r="H196" s="12"/>
      <c r="I196" s="12"/>
      <c r="J196" s="12">
        <v>0.02</v>
      </c>
      <c r="K196" s="12"/>
      <c r="L196" s="12">
        <v>5.5</v>
      </c>
      <c r="M196" s="12">
        <v>19.2</v>
      </c>
      <c r="N196" s="12">
        <v>1.2</v>
      </c>
      <c r="O196" s="12">
        <v>0.2</v>
      </c>
    </row>
    <row r="197" spans="1:15" x14ac:dyDescent="0.25">
      <c r="A197" s="9"/>
      <c r="B197" s="9" t="s">
        <v>135</v>
      </c>
      <c r="C197" s="12"/>
      <c r="D197" s="12">
        <v>2.1</v>
      </c>
      <c r="E197" s="12">
        <v>0.2</v>
      </c>
      <c r="F197" s="12">
        <v>13.5</v>
      </c>
      <c r="G197" s="12">
        <v>66.2</v>
      </c>
      <c r="H197" s="12">
        <v>0.05</v>
      </c>
      <c r="I197" s="12"/>
      <c r="J197" s="12"/>
      <c r="K197" s="12"/>
      <c r="L197" s="12">
        <v>4.8</v>
      </c>
      <c r="M197" s="12">
        <v>23</v>
      </c>
      <c r="N197" s="12">
        <v>8.8000000000000007</v>
      </c>
      <c r="O197" s="12">
        <v>0.4</v>
      </c>
    </row>
    <row r="198" spans="1:15" x14ac:dyDescent="0.25">
      <c r="A198" s="9"/>
      <c r="B198" s="9" t="s">
        <v>82</v>
      </c>
      <c r="C198" s="12"/>
      <c r="D198" s="12"/>
      <c r="E198" s="12"/>
      <c r="F198" s="12">
        <v>9.5</v>
      </c>
      <c r="G198" s="12">
        <v>39</v>
      </c>
      <c r="H198" s="12"/>
      <c r="I198" s="12"/>
      <c r="J198" s="12"/>
      <c r="K198" s="12"/>
      <c r="L198" s="12"/>
      <c r="M198" s="12"/>
      <c r="N198" s="12"/>
      <c r="O198" s="12"/>
    </row>
    <row r="199" spans="1:15" x14ac:dyDescent="0.25">
      <c r="A199" s="9"/>
      <c r="B199" s="9" t="s">
        <v>143</v>
      </c>
      <c r="C199" s="12"/>
      <c r="D199" s="12">
        <v>0.04</v>
      </c>
      <c r="E199" s="12"/>
      <c r="F199" s="12">
        <v>6.5</v>
      </c>
      <c r="G199" s="12">
        <v>25</v>
      </c>
      <c r="H199" s="12"/>
      <c r="I199" s="12">
        <v>0.05</v>
      </c>
      <c r="J199" s="12"/>
      <c r="K199" s="12"/>
      <c r="L199" s="12">
        <v>1.4</v>
      </c>
      <c r="M199" s="12">
        <v>0.9</v>
      </c>
      <c r="N199" s="12">
        <v>0.7</v>
      </c>
      <c r="O199" s="12">
        <v>0.13</v>
      </c>
    </row>
    <row r="200" spans="1:15" x14ac:dyDescent="0.25">
      <c r="A200" s="9"/>
      <c r="B200" s="9"/>
      <c r="C200" s="13" t="s">
        <v>144</v>
      </c>
      <c r="D200" s="15">
        <f t="shared" ref="D200:J200" si="44">SUM(D195:D199)</f>
        <v>30.34</v>
      </c>
      <c r="E200" s="15">
        <f t="shared" si="44"/>
        <v>2.2000000000000002</v>
      </c>
      <c r="F200" s="15">
        <f t="shared" si="44"/>
        <v>32.200000000000003</v>
      </c>
      <c r="G200" s="15">
        <f t="shared" si="44"/>
        <v>277.89999999999998</v>
      </c>
      <c r="H200" s="15">
        <f t="shared" si="44"/>
        <v>0.11</v>
      </c>
      <c r="I200" s="15">
        <f t="shared" si="44"/>
        <v>0.75</v>
      </c>
      <c r="J200" s="15">
        <f t="shared" si="44"/>
        <v>0.03</v>
      </c>
      <c r="K200" s="15"/>
      <c r="L200" s="15">
        <f>SUM(L195:L199)</f>
        <v>191.70000000000002</v>
      </c>
      <c r="M200" s="15">
        <f>SUM(M195:M199)</f>
        <v>326.09999999999997</v>
      </c>
      <c r="N200" s="15">
        <f>SUM(N195:N199)</f>
        <v>46.7</v>
      </c>
      <c r="O200" s="15">
        <f>SUM(O195:O199)</f>
        <v>1.1299999999999999</v>
      </c>
    </row>
    <row r="201" spans="1:15" x14ac:dyDescent="0.25">
      <c r="A201" s="9"/>
      <c r="B201" s="9"/>
      <c r="C201" s="16" t="s">
        <v>145</v>
      </c>
      <c r="D201" s="17">
        <v>40.4</v>
      </c>
      <c r="E201" s="17">
        <v>2.9</v>
      </c>
      <c r="F201" s="17">
        <v>42.9</v>
      </c>
      <c r="G201" s="17">
        <v>370.5</v>
      </c>
      <c r="H201" s="17">
        <v>0.14000000000000001</v>
      </c>
      <c r="I201" s="17">
        <v>1</v>
      </c>
      <c r="J201" s="17">
        <f>J200/4+J200</f>
        <v>3.7499999999999999E-2</v>
      </c>
      <c r="K201" s="17"/>
      <c r="L201" s="17">
        <v>255.6</v>
      </c>
      <c r="M201" s="17">
        <v>434</v>
      </c>
      <c r="N201" s="17">
        <v>62.2</v>
      </c>
      <c r="O201" s="17">
        <v>2.04</v>
      </c>
    </row>
    <row r="202" spans="1:15" ht="26.25" x14ac:dyDescent="0.25">
      <c r="A202" s="9"/>
      <c r="B202" s="11" t="s">
        <v>146</v>
      </c>
      <c r="C202" s="12">
        <v>50</v>
      </c>
      <c r="D202" s="18">
        <v>0.4</v>
      </c>
      <c r="E202" s="12"/>
      <c r="F202" s="12">
        <v>39.1</v>
      </c>
      <c r="G202" s="12">
        <v>152</v>
      </c>
      <c r="H202" s="12"/>
      <c r="I202" s="12"/>
      <c r="J202" s="12"/>
      <c r="K202" s="12"/>
      <c r="L202" s="12">
        <v>4.5</v>
      </c>
      <c r="M202" s="12">
        <v>4</v>
      </c>
      <c r="N202" s="12"/>
      <c r="O202" s="12">
        <v>0.1</v>
      </c>
    </row>
    <row r="203" spans="1:15" x14ac:dyDescent="0.25">
      <c r="A203" s="9">
        <v>747</v>
      </c>
      <c r="B203" s="9" t="s">
        <v>84</v>
      </c>
      <c r="C203" s="12">
        <v>200</v>
      </c>
      <c r="D203" s="12"/>
      <c r="E203" s="12"/>
      <c r="F203" s="12">
        <v>19.899999999999999</v>
      </c>
      <c r="G203" s="12">
        <v>74.8</v>
      </c>
      <c r="H203" s="12">
        <v>0.02</v>
      </c>
      <c r="I203" s="12">
        <v>10.199999999999999</v>
      </c>
      <c r="J203" s="12"/>
      <c r="K203" s="12">
        <v>0.01</v>
      </c>
      <c r="L203" s="12">
        <v>9.9</v>
      </c>
      <c r="M203" s="12">
        <v>16.5</v>
      </c>
      <c r="N203" s="12">
        <v>8.8000000000000007</v>
      </c>
      <c r="O203" s="12">
        <v>1.64</v>
      </c>
    </row>
    <row r="204" spans="1:15" x14ac:dyDescent="0.25">
      <c r="A204" s="9"/>
      <c r="B204" s="9" t="s">
        <v>85</v>
      </c>
      <c r="C204" s="19" t="s">
        <v>101</v>
      </c>
      <c r="D204" s="15">
        <f>D200+D202+D203</f>
        <v>30.74</v>
      </c>
      <c r="E204" s="15">
        <f t="shared" ref="E204:O204" si="45">E200+E202+E203</f>
        <v>2.2000000000000002</v>
      </c>
      <c r="F204" s="15">
        <f t="shared" si="45"/>
        <v>91.200000000000017</v>
      </c>
      <c r="G204" s="15">
        <f t="shared" si="45"/>
        <v>504.7</v>
      </c>
      <c r="H204" s="15">
        <f t="shared" si="45"/>
        <v>0.13</v>
      </c>
      <c r="I204" s="15">
        <f t="shared" si="45"/>
        <v>10.95</v>
      </c>
      <c r="J204" s="15">
        <f t="shared" si="45"/>
        <v>0.03</v>
      </c>
      <c r="K204" s="15">
        <f t="shared" si="45"/>
        <v>0.01</v>
      </c>
      <c r="L204" s="15">
        <f t="shared" si="45"/>
        <v>206.10000000000002</v>
      </c>
      <c r="M204" s="15">
        <f t="shared" si="45"/>
        <v>346.59999999999997</v>
      </c>
      <c r="N204" s="15">
        <f t="shared" si="45"/>
        <v>55.5</v>
      </c>
      <c r="O204" s="15">
        <f t="shared" si="45"/>
        <v>2.87</v>
      </c>
    </row>
    <row r="205" spans="1:15" x14ac:dyDescent="0.25">
      <c r="A205" s="9"/>
      <c r="B205" s="9"/>
      <c r="C205" s="20" t="s">
        <v>102</v>
      </c>
      <c r="D205" s="17">
        <f>D201+D202+D203</f>
        <v>40.799999999999997</v>
      </c>
      <c r="E205" s="17">
        <f t="shared" ref="E205:O205" si="46">E201+E202+E203</f>
        <v>2.9</v>
      </c>
      <c r="F205" s="17">
        <f t="shared" si="46"/>
        <v>101.9</v>
      </c>
      <c r="G205" s="17">
        <f t="shared" si="46"/>
        <v>597.29999999999995</v>
      </c>
      <c r="H205" s="17">
        <f t="shared" si="46"/>
        <v>0.16</v>
      </c>
      <c r="I205" s="17">
        <f t="shared" si="46"/>
        <v>11.2</v>
      </c>
      <c r="J205" s="17">
        <f t="shared" si="46"/>
        <v>3.7499999999999999E-2</v>
      </c>
      <c r="K205" s="17">
        <f t="shared" si="46"/>
        <v>0.01</v>
      </c>
      <c r="L205" s="17">
        <f t="shared" si="46"/>
        <v>270</v>
      </c>
      <c r="M205" s="17">
        <f t="shared" si="46"/>
        <v>454.5</v>
      </c>
      <c r="N205" s="17">
        <f t="shared" si="46"/>
        <v>71</v>
      </c>
      <c r="O205" s="17">
        <f t="shared" si="46"/>
        <v>3.7800000000000002</v>
      </c>
    </row>
    <row r="206" spans="1:15" x14ac:dyDescent="0.25">
      <c r="A206" s="9"/>
      <c r="B206" s="10" t="s">
        <v>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 x14ac:dyDescent="0.25">
      <c r="A207" s="9">
        <v>19</v>
      </c>
      <c r="B207" s="9" t="s">
        <v>148</v>
      </c>
      <c r="C207" s="13">
        <v>100</v>
      </c>
      <c r="D207" s="13">
        <v>0.8</v>
      </c>
      <c r="E207" s="13">
        <v>0.1</v>
      </c>
      <c r="F207" s="13">
        <v>2.6</v>
      </c>
      <c r="G207" s="13">
        <v>14</v>
      </c>
      <c r="H207" s="13">
        <v>0.03</v>
      </c>
      <c r="I207" s="13">
        <v>10</v>
      </c>
      <c r="J207" s="13">
        <v>0.06</v>
      </c>
      <c r="K207" s="13">
        <v>0.04</v>
      </c>
      <c r="L207" s="13">
        <v>23</v>
      </c>
      <c r="M207" s="13">
        <v>42</v>
      </c>
      <c r="N207" s="13">
        <v>14</v>
      </c>
      <c r="O207" s="13">
        <v>0.6</v>
      </c>
    </row>
    <row r="208" spans="1:15" x14ac:dyDescent="0.25">
      <c r="A208" s="9">
        <v>69</v>
      </c>
      <c r="B208" s="11" t="s">
        <v>149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</row>
    <row r="209" spans="1:15" x14ac:dyDescent="0.25">
      <c r="A209" s="9"/>
      <c r="B209" s="9" t="s">
        <v>93</v>
      </c>
      <c r="C209" s="12"/>
      <c r="D209" s="12">
        <v>1.2</v>
      </c>
      <c r="E209" s="12"/>
      <c r="F209" s="12">
        <v>14</v>
      </c>
      <c r="G209" s="12">
        <v>62</v>
      </c>
      <c r="H209" s="12">
        <v>0.13</v>
      </c>
      <c r="I209" s="12">
        <v>20</v>
      </c>
      <c r="J209" s="12"/>
      <c r="K209" s="12">
        <v>0.1</v>
      </c>
      <c r="L209" s="12">
        <v>10</v>
      </c>
      <c r="M209" s="12">
        <v>58</v>
      </c>
      <c r="N209" s="12">
        <v>23</v>
      </c>
      <c r="O209" s="12">
        <v>0.9</v>
      </c>
    </row>
    <row r="210" spans="1:15" x14ac:dyDescent="0.25">
      <c r="A210" s="9"/>
      <c r="B210" s="9" t="s">
        <v>123</v>
      </c>
      <c r="C210" s="12"/>
      <c r="D210" s="12">
        <v>0.2</v>
      </c>
      <c r="E210" s="12"/>
      <c r="F210" s="12">
        <v>0.8</v>
      </c>
      <c r="G210" s="12">
        <v>4.4000000000000004</v>
      </c>
      <c r="H210" s="12">
        <v>0.01</v>
      </c>
      <c r="I210" s="12">
        <v>12</v>
      </c>
      <c r="J210" s="12"/>
      <c r="K210" s="12"/>
      <c r="L210" s="12">
        <v>20</v>
      </c>
      <c r="M210" s="12">
        <v>7.5</v>
      </c>
      <c r="N210" s="12">
        <v>4</v>
      </c>
      <c r="O210" s="12">
        <v>0.2</v>
      </c>
    </row>
    <row r="211" spans="1:15" x14ac:dyDescent="0.25">
      <c r="A211" s="9"/>
      <c r="B211" s="9" t="s">
        <v>95</v>
      </c>
      <c r="C211" s="12"/>
      <c r="D211" s="12">
        <v>0.2</v>
      </c>
      <c r="E211" s="12"/>
      <c r="F211" s="12">
        <v>0.7</v>
      </c>
      <c r="G211" s="12">
        <v>4.0999999999999996</v>
      </c>
      <c r="H211" s="12">
        <v>0.01</v>
      </c>
      <c r="I211" s="12">
        <v>2</v>
      </c>
      <c r="J211" s="12"/>
      <c r="K211" s="12">
        <v>0.02</v>
      </c>
      <c r="L211" s="12"/>
      <c r="M211" s="12"/>
      <c r="N211" s="12"/>
      <c r="O211" s="12"/>
    </row>
    <row r="212" spans="1:15" x14ac:dyDescent="0.25">
      <c r="A212" s="9"/>
      <c r="B212" s="9" t="s">
        <v>96</v>
      </c>
      <c r="C212" s="12"/>
      <c r="D212" s="12">
        <v>0.1</v>
      </c>
      <c r="E212" s="12"/>
      <c r="F212" s="12">
        <v>0.6</v>
      </c>
      <c r="G212" s="12">
        <v>3.2</v>
      </c>
      <c r="H212" s="12">
        <v>0.01</v>
      </c>
      <c r="I212" s="12">
        <v>0.7</v>
      </c>
      <c r="J212" s="12"/>
      <c r="K212" s="12">
        <v>0.09</v>
      </c>
      <c r="L212" s="12">
        <v>7.6</v>
      </c>
      <c r="M212" s="12">
        <v>8.1999999999999993</v>
      </c>
      <c r="N212" s="12">
        <v>5.7</v>
      </c>
      <c r="O212" s="12">
        <v>0.1</v>
      </c>
    </row>
    <row r="213" spans="1:15" x14ac:dyDescent="0.25">
      <c r="A213" s="9"/>
      <c r="B213" s="9" t="s">
        <v>150</v>
      </c>
      <c r="C213" s="12"/>
      <c r="D213" s="12">
        <v>0.06</v>
      </c>
      <c r="E213" s="12"/>
      <c r="F213" s="12">
        <v>0.2</v>
      </c>
      <c r="G213" s="12">
        <v>1.2</v>
      </c>
      <c r="H213" s="12"/>
      <c r="I213" s="12"/>
      <c r="J213" s="12"/>
      <c r="K213" s="12"/>
      <c r="L213" s="12"/>
      <c r="M213" s="12"/>
      <c r="N213" s="12"/>
      <c r="O213" s="12"/>
    </row>
    <row r="214" spans="1:15" x14ac:dyDescent="0.25">
      <c r="A214" s="9"/>
      <c r="B214" s="9" t="s">
        <v>83</v>
      </c>
      <c r="C214" s="12"/>
      <c r="D214" s="12">
        <v>0.1</v>
      </c>
      <c r="E214" s="12">
        <v>8.1999999999999993</v>
      </c>
      <c r="F214" s="12">
        <v>0.1</v>
      </c>
      <c r="G214" s="12">
        <v>74.8</v>
      </c>
      <c r="H214" s="12"/>
      <c r="I214" s="12"/>
      <c r="J214" s="12">
        <v>0.06</v>
      </c>
      <c r="K214" s="12"/>
      <c r="L214" s="12">
        <v>1.2</v>
      </c>
      <c r="M214" s="12">
        <v>1.9</v>
      </c>
      <c r="N214" s="12">
        <v>0.04</v>
      </c>
      <c r="O214" s="12">
        <v>0.02</v>
      </c>
    </row>
    <row r="215" spans="1:15" x14ac:dyDescent="0.25">
      <c r="A215" s="9"/>
      <c r="B215" s="9" t="s">
        <v>98</v>
      </c>
      <c r="C215" s="13">
        <v>250</v>
      </c>
      <c r="D215" s="15">
        <f t="shared" ref="D215:O215" si="47">SUM(D209:D214)</f>
        <v>1.86</v>
      </c>
      <c r="E215" s="15">
        <f t="shared" si="47"/>
        <v>8.1999999999999993</v>
      </c>
      <c r="F215" s="15">
        <f t="shared" si="47"/>
        <v>16.400000000000002</v>
      </c>
      <c r="G215" s="15">
        <f t="shared" si="47"/>
        <v>149.69999999999999</v>
      </c>
      <c r="H215" s="15">
        <f t="shared" si="47"/>
        <v>0.16000000000000003</v>
      </c>
      <c r="I215" s="15">
        <f t="shared" si="47"/>
        <v>34.700000000000003</v>
      </c>
      <c r="J215" s="15">
        <f t="shared" si="47"/>
        <v>0.06</v>
      </c>
      <c r="K215" s="15">
        <f t="shared" si="47"/>
        <v>0.21000000000000002</v>
      </c>
      <c r="L215" s="15">
        <f t="shared" si="47"/>
        <v>38.800000000000004</v>
      </c>
      <c r="M215" s="15">
        <f t="shared" si="47"/>
        <v>75.600000000000009</v>
      </c>
      <c r="N215" s="15">
        <f t="shared" si="47"/>
        <v>32.74</v>
      </c>
      <c r="O215" s="15">
        <f t="shared" si="47"/>
        <v>1.2200000000000002</v>
      </c>
    </row>
    <row r="216" spans="1:15" x14ac:dyDescent="0.25">
      <c r="A216" s="9"/>
      <c r="B216" s="9"/>
      <c r="C216" s="21">
        <v>300</v>
      </c>
      <c r="D216" s="17">
        <f t="shared" ref="D216:O216" si="48">D215/5+D215</f>
        <v>2.2320000000000002</v>
      </c>
      <c r="E216" s="17">
        <f t="shared" si="48"/>
        <v>9.84</v>
      </c>
      <c r="F216" s="17">
        <f t="shared" si="48"/>
        <v>19.680000000000003</v>
      </c>
      <c r="G216" s="17">
        <f t="shared" si="48"/>
        <v>179.64</v>
      </c>
      <c r="H216" s="17">
        <f t="shared" si="48"/>
        <v>0.19200000000000003</v>
      </c>
      <c r="I216" s="17">
        <f t="shared" si="48"/>
        <v>41.64</v>
      </c>
      <c r="J216" s="17">
        <f t="shared" si="48"/>
        <v>7.1999999999999995E-2</v>
      </c>
      <c r="K216" s="17">
        <f t="shared" si="48"/>
        <v>0.252</v>
      </c>
      <c r="L216" s="17">
        <f t="shared" si="48"/>
        <v>46.56</v>
      </c>
      <c r="M216" s="17">
        <f t="shared" si="48"/>
        <v>90.720000000000013</v>
      </c>
      <c r="N216" s="17">
        <f t="shared" si="48"/>
        <v>39.288000000000004</v>
      </c>
      <c r="O216" s="17">
        <f t="shared" si="48"/>
        <v>1.4640000000000002</v>
      </c>
    </row>
    <row r="217" spans="1:15" ht="26.25" x14ac:dyDescent="0.25">
      <c r="A217" s="9">
        <v>486</v>
      </c>
      <c r="B217" s="11" t="s">
        <v>151</v>
      </c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</row>
    <row r="218" spans="1:15" x14ac:dyDescent="0.25">
      <c r="A218" s="9"/>
      <c r="B218" s="11" t="s">
        <v>152</v>
      </c>
      <c r="C218" s="24"/>
      <c r="D218" s="24">
        <v>13.6</v>
      </c>
      <c r="E218" s="24">
        <v>2.7</v>
      </c>
      <c r="F218" s="24"/>
      <c r="G218" s="24">
        <v>81.599999999999994</v>
      </c>
      <c r="H218" s="24">
        <v>0.06</v>
      </c>
      <c r="I218" s="24"/>
      <c r="J218" s="24"/>
      <c r="K218" s="24">
        <v>0.5</v>
      </c>
      <c r="L218" s="24">
        <v>9</v>
      </c>
      <c r="M218" s="24">
        <v>188</v>
      </c>
      <c r="N218" s="24">
        <v>22</v>
      </c>
      <c r="O218" s="24">
        <v>2.7</v>
      </c>
    </row>
    <row r="219" spans="1:15" x14ac:dyDescent="0.25">
      <c r="A219" s="9"/>
      <c r="B219" s="11" t="s">
        <v>95</v>
      </c>
      <c r="C219" s="24"/>
      <c r="D219" s="12">
        <v>0.2</v>
      </c>
      <c r="E219" s="12"/>
      <c r="F219" s="12">
        <v>0.7</v>
      </c>
      <c r="G219" s="12">
        <v>4.0999999999999996</v>
      </c>
      <c r="H219" s="12">
        <v>0.01</v>
      </c>
      <c r="I219" s="12">
        <v>2</v>
      </c>
      <c r="J219" s="12"/>
      <c r="K219" s="12">
        <v>0.02</v>
      </c>
      <c r="L219" s="12"/>
      <c r="M219" s="12"/>
      <c r="N219" s="24"/>
      <c r="O219" s="24"/>
    </row>
    <row r="220" spans="1:15" x14ac:dyDescent="0.25">
      <c r="A220" s="9"/>
      <c r="B220" s="11" t="s">
        <v>150</v>
      </c>
      <c r="C220" s="24"/>
      <c r="D220" s="12">
        <v>0.06</v>
      </c>
      <c r="E220" s="12"/>
      <c r="F220" s="12">
        <v>0.2</v>
      </c>
      <c r="G220" s="12">
        <v>1.2</v>
      </c>
      <c r="H220" s="24"/>
      <c r="I220" s="24"/>
      <c r="J220" s="24"/>
      <c r="K220" s="24"/>
      <c r="L220" s="24"/>
      <c r="M220" s="24"/>
      <c r="N220" s="24"/>
      <c r="O220" s="24"/>
    </row>
    <row r="221" spans="1:15" x14ac:dyDescent="0.25">
      <c r="A221" s="9"/>
      <c r="B221" s="11" t="s">
        <v>135</v>
      </c>
      <c r="C221" s="24"/>
      <c r="D221" s="24">
        <v>0.2</v>
      </c>
      <c r="E221" s="24">
        <v>0.02</v>
      </c>
      <c r="F221" s="24">
        <v>1.4</v>
      </c>
      <c r="G221" s="24">
        <v>6.3</v>
      </c>
      <c r="H221" s="24">
        <v>0.01</v>
      </c>
      <c r="I221" s="24"/>
      <c r="J221" s="24"/>
      <c r="K221" s="24"/>
      <c r="L221" s="24">
        <v>0.3</v>
      </c>
      <c r="M221" s="24">
        <v>1.7</v>
      </c>
      <c r="N221" s="24">
        <v>0.3</v>
      </c>
      <c r="O221" s="24">
        <v>0.02</v>
      </c>
    </row>
    <row r="222" spans="1:15" x14ac:dyDescent="0.25">
      <c r="A222" s="9"/>
      <c r="B222" s="11" t="s">
        <v>83</v>
      </c>
      <c r="C222" s="24"/>
      <c r="D222" s="12">
        <v>0.1</v>
      </c>
      <c r="E222" s="12">
        <v>8.1999999999999993</v>
      </c>
      <c r="F222" s="12">
        <v>0.1</v>
      </c>
      <c r="G222" s="12">
        <v>74.8</v>
      </c>
      <c r="H222" s="12"/>
      <c r="I222" s="12"/>
      <c r="J222" s="12">
        <v>0.06</v>
      </c>
      <c r="K222" s="12"/>
      <c r="L222" s="12">
        <v>1.2</v>
      </c>
      <c r="M222" s="12">
        <v>1.9</v>
      </c>
      <c r="N222" s="12">
        <v>0.04</v>
      </c>
      <c r="O222" s="12">
        <v>0.02</v>
      </c>
    </row>
    <row r="223" spans="1:15" x14ac:dyDescent="0.25">
      <c r="A223" s="9"/>
      <c r="B223" s="11"/>
      <c r="C223" s="13">
        <v>80</v>
      </c>
      <c r="D223" s="13">
        <f>SUM(D218:D222)</f>
        <v>14.159999999999998</v>
      </c>
      <c r="E223" s="13">
        <f t="shared" ref="E223:O223" si="49">SUM(E218:E222)</f>
        <v>10.92</v>
      </c>
      <c r="F223" s="13">
        <f t="shared" si="49"/>
        <v>2.4</v>
      </c>
      <c r="G223" s="13">
        <f t="shared" si="49"/>
        <v>168</v>
      </c>
      <c r="H223" s="13">
        <f t="shared" si="49"/>
        <v>7.9999999999999988E-2</v>
      </c>
      <c r="I223" s="13">
        <f t="shared" si="49"/>
        <v>2</v>
      </c>
      <c r="J223" s="13">
        <f t="shared" si="49"/>
        <v>0.06</v>
      </c>
      <c r="K223" s="13">
        <f t="shared" si="49"/>
        <v>0.52</v>
      </c>
      <c r="L223" s="13">
        <f t="shared" si="49"/>
        <v>10.5</v>
      </c>
      <c r="M223" s="13">
        <f t="shared" si="49"/>
        <v>191.6</v>
      </c>
      <c r="N223" s="13">
        <f t="shared" si="49"/>
        <v>22.34</v>
      </c>
      <c r="O223" s="13">
        <f t="shared" si="49"/>
        <v>2.74</v>
      </c>
    </row>
    <row r="224" spans="1:15" x14ac:dyDescent="0.25">
      <c r="A224" s="9"/>
      <c r="B224" s="11"/>
      <c r="C224" s="16">
        <v>100</v>
      </c>
      <c r="D224" s="16">
        <f>D223/8*10</f>
        <v>17.7</v>
      </c>
      <c r="E224" s="16">
        <f t="shared" ref="E224:O224" si="50">E223/8*10</f>
        <v>13.65</v>
      </c>
      <c r="F224" s="16">
        <f t="shared" si="50"/>
        <v>3</v>
      </c>
      <c r="G224" s="16">
        <f t="shared" si="50"/>
        <v>210</v>
      </c>
      <c r="H224" s="16">
        <f t="shared" si="50"/>
        <v>9.9999999999999978E-2</v>
      </c>
      <c r="I224" s="16">
        <f t="shared" si="50"/>
        <v>2.5</v>
      </c>
      <c r="J224" s="16">
        <f t="shared" si="50"/>
        <v>7.4999999999999997E-2</v>
      </c>
      <c r="K224" s="16">
        <f t="shared" si="50"/>
        <v>0.65</v>
      </c>
      <c r="L224" s="17">
        <f t="shared" si="50"/>
        <v>13.125</v>
      </c>
      <c r="M224" s="16">
        <f t="shared" si="50"/>
        <v>239.5</v>
      </c>
      <c r="N224" s="17">
        <f t="shared" si="50"/>
        <v>27.925000000000001</v>
      </c>
      <c r="O224" s="17">
        <f t="shared" si="50"/>
        <v>3.4250000000000003</v>
      </c>
    </row>
    <row r="225" spans="1:15" x14ac:dyDescent="0.25">
      <c r="A225" s="9">
        <v>538</v>
      </c>
      <c r="B225" s="9" t="s">
        <v>153</v>
      </c>
      <c r="C225" s="13">
        <v>150</v>
      </c>
      <c r="D225" s="13">
        <v>8.5</v>
      </c>
      <c r="E225" s="13">
        <v>8.4</v>
      </c>
      <c r="F225" s="13">
        <v>41.9</v>
      </c>
      <c r="G225" s="13">
        <v>215.6</v>
      </c>
      <c r="H225" s="13">
        <v>0.01</v>
      </c>
      <c r="I225" s="13"/>
      <c r="J225" s="13">
        <v>0.08</v>
      </c>
      <c r="K225" s="13">
        <v>0.04</v>
      </c>
      <c r="L225" s="13">
        <v>22.6</v>
      </c>
      <c r="M225" s="13">
        <v>204.2</v>
      </c>
      <c r="N225" s="13">
        <v>13.5</v>
      </c>
      <c r="O225" s="13">
        <v>4.5999999999999996</v>
      </c>
    </row>
    <row r="226" spans="1:15" x14ac:dyDescent="0.25">
      <c r="A226" s="9"/>
      <c r="B226" s="9"/>
      <c r="C226" s="16">
        <v>200</v>
      </c>
      <c r="D226" s="16">
        <v>10.199999999999999</v>
      </c>
      <c r="E226" s="16">
        <v>10.1</v>
      </c>
      <c r="F226" s="16">
        <v>50.3</v>
      </c>
      <c r="G226" s="16">
        <v>258.7</v>
      </c>
      <c r="H226" s="16">
        <v>0.01</v>
      </c>
      <c r="I226" s="16"/>
      <c r="J226" s="16">
        <v>0.09</v>
      </c>
      <c r="K226" s="16">
        <v>0.05</v>
      </c>
      <c r="L226" s="16">
        <v>27.2</v>
      </c>
      <c r="M226" s="16">
        <v>245.1</v>
      </c>
      <c r="N226" s="16">
        <v>16.2</v>
      </c>
      <c r="O226" s="16">
        <v>5.5</v>
      </c>
    </row>
    <row r="227" spans="1:15" x14ac:dyDescent="0.25">
      <c r="A227" s="9">
        <v>816</v>
      </c>
      <c r="B227" s="9" t="s">
        <v>99</v>
      </c>
      <c r="C227" s="12">
        <v>200</v>
      </c>
      <c r="D227" s="12">
        <v>0.8</v>
      </c>
      <c r="E227" s="12">
        <v>0.1</v>
      </c>
      <c r="F227" s="12">
        <v>38.6</v>
      </c>
      <c r="G227" s="12">
        <v>158</v>
      </c>
      <c r="H227" s="12">
        <v>0.03</v>
      </c>
      <c r="I227" s="12">
        <v>10</v>
      </c>
      <c r="J227" s="12"/>
      <c r="K227" s="12"/>
      <c r="L227" s="12">
        <v>16</v>
      </c>
      <c r="M227" s="12">
        <v>11</v>
      </c>
      <c r="N227" s="12">
        <v>9</v>
      </c>
      <c r="O227" s="12">
        <v>2.2000000000000002</v>
      </c>
    </row>
    <row r="228" spans="1:15" x14ac:dyDescent="0.25">
      <c r="A228" s="9"/>
      <c r="B228" s="9" t="s">
        <v>100</v>
      </c>
      <c r="C228" s="12">
        <v>200</v>
      </c>
      <c r="D228" s="12">
        <v>0.6</v>
      </c>
      <c r="E228" s="12"/>
      <c r="F228" s="12">
        <v>20.399999999999999</v>
      </c>
      <c r="G228" s="12">
        <v>82.8</v>
      </c>
      <c r="H228" s="12">
        <v>0.06</v>
      </c>
      <c r="I228" s="12">
        <v>340</v>
      </c>
      <c r="J228" s="12"/>
      <c r="K228" s="12">
        <v>32</v>
      </c>
      <c r="L228" s="12">
        <v>22</v>
      </c>
      <c r="M228" s="12">
        <v>18</v>
      </c>
      <c r="N228" s="12">
        <v>4.4000000000000004</v>
      </c>
      <c r="O228" s="12">
        <v>4.4000000000000004</v>
      </c>
    </row>
    <row r="229" spans="1:15" x14ac:dyDescent="0.25">
      <c r="A229" s="9"/>
      <c r="B229" s="9" t="s">
        <v>117</v>
      </c>
      <c r="C229" s="12">
        <v>50</v>
      </c>
      <c r="D229" s="12">
        <v>3.3</v>
      </c>
      <c r="E229" s="12">
        <v>0.3</v>
      </c>
      <c r="F229" s="12">
        <v>24.9</v>
      </c>
      <c r="G229" s="12">
        <v>107</v>
      </c>
      <c r="H229" s="12">
        <v>0.4</v>
      </c>
      <c r="I229" s="12"/>
      <c r="J229" s="12"/>
      <c r="K229" s="12">
        <v>0.6</v>
      </c>
      <c r="L229" s="12">
        <v>7.3</v>
      </c>
      <c r="M229" s="12">
        <v>35</v>
      </c>
      <c r="N229" s="12">
        <v>12</v>
      </c>
      <c r="O229" s="12">
        <v>8.4</v>
      </c>
    </row>
    <row r="230" spans="1:15" x14ac:dyDescent="0.25">
      <c r="A230" s="9"/>
      <c r="B230" s="9" t="s">
        <v>85</v>
      </c>
      <c r="C230" s="19" t="s">
        <v>101</v>
      </c>
      <c r="D230" s="15">
        <f>D207+D215+D223+D225+D227+D228+D229</f>
        <v>30.020000000000003</v>
      </c>
      <c r="E230" s="15">
        <f t="shared" ref="E230:O230" si="51">E207+E215+E223+E225+E227+E228+E229</f>
        <v>28.02</v>
      </c>
      <c r="F230" s="15">
        <f t="shared" si="51"/>
        <v>147.20000000000002</v>
      </c>
      <c r="G230" s="15">
        <f t="shared" si="51"/>
        <v>895.09999999999991</v>
      </c>
      <c r="H230" s="15">
        <f t="shared" si="51"/>
        <v>0.77</v>
      </c>
      <c r="I230" s="15">
        <f t="shared" si="51"/>
        <v>396.7</v>
      </c>
      <c r="J230" s="15">
        <f t="shared" si="51"/>
        <v>0.26</v>
      </c>
      <c r="K230" s="15">
        <f t="shared" si="51"/>
        <v>33.410000000000004</v>
      </c>
      <c r="L230" s="15">
        <f t="shared" si="51"/>
        <v>140.20000000000002</v>
      </c>
      <c r="M230" s="15">
        <f t="shared" si="51"/>
        <v>577.4</v>
      </c>
      <c r="N230" s="15">
        <f t="shared" si="51"/>
        <v>107.98</v>
      </c>
      <c r="O230" s="15">
        <f t="shared" si="51"/>
        <v>24.16</v>
      </c>
    </row>
    <row r="231" spans="1:15" x14ac:dyDescent="0.25">
      <c r="A231" s="9"/>
      <c r="B231" s="9"/>
      <c r="C231" s="20" t="s">
        <v>102</v>
      </c>
      <c r="D231" s="17">
        <f>D207+D216+D224+D226+D227+D228+D229</f>
        <v>35.631999999999998</v>
      </c>
      <c r="E231" s="17">
        <f t="shared" ref="E231:O231" si="52">E207+E216+E224+E226+E227+E228+E229</f>
        <v>34.089999999999996</v>
      </c>
      <c r="F231" s="17">
        <f t="shared" si="52"/>
        <v>159.48000000000002</v>
      </c>
      <c r="G231" s="17">
        <f t="shared" si="52"/>
        <v>1010.1399999999999</v>
      </c>
      <c r="H231" s="17">
        <f t="shared" si="52"/>
        <v>0.82200000000000006</v>
      </c>
      <c r="I231" s="17">
        <f t="shared" si="52"/>
        <v>404.14</v>
      </c>
      <c r="J231" s="17">
        <f t="shared" si="52"/>
        <v>0.29700000000000004</v>
      </c>
      <c r="K231" s="17">
        <f t="shared" si="52"/>
        <v>33.591999999999999</v>
      </c>
      <c r="L231" s="17">
        <f t="shared" si="52"/>
        <v>155.185</v>
      </c>
      <c r="M231" s="17">
        <f t="shared" si="52"/>
        <v>681.32</v>
      </c>
      <c r="N231" s="17">
        <f t="shared" si="52"/>
        <v>122.81300000000002</v>
      </c>
      <c r="O231" s="17">
        <f t="shared" si="52"/>
        <v>25.988999999999997</v>
      </c>
    </row>
    <row r="232" spans="1:15" x14ac:dyDescent="0.25">
      <c r="A232" s="9"/>
      <c r="B232" s="9" t="s">
        <v>103</v>
      </c>
      <c r="C232" s="19" t="s">
        <v>101</v>
      </c>
      <c r="D232" s="15">
        <f t="shared" ref="D232:O232" si="53">D204+D230</f>
        <v>60.760000000000005</v>
      </c>
      <c r="E232" s="15">
        <f t="shared" si="53"/>
        <v>30.22</v>
      </c>
      <c r="F232" s="14">
        <f t="shared" si="53"/>
        <v>238.40000000000003</v>
      </c>
      <c r="G232" s="14">
        <f t="shared" si="53"/>
        <v>1399.8</v>
      </c>
      <c r="H232" s="15">
        <f t="shared" si="53"/>
        <v>0.9</v>
      </c>
      <c r="I232" s="14">
        <f t="shared" si="53"/>
        <v>407.65</v>
      </c>
      <c r="J232" s="15">
        <f t="shared" si="53"/>
        <v>0.29000000000000004</v>
      </c>
      <c r="K232" s="15">
        <f t="shared" si="53"/>
        <v>33.42</v>
      </c>
      <c r="L232" s="14">
        <f t="shared" si="53"/>
        <v>346.30000000000007</v>
      </c>
      <c r="M232" s="15">
        <f t="shared" si="53"/>
        <v>924</v>
      </c>
      <c r="N232" s="15">
        <f t="shared" si="53"/>
        <v>163.48000000000002</v>
      </c>
      <c r="O232" s="15">
        <f t="shared" si="53"/>
        <v>27.03</v>
      </c>
    </row>
    <row r="233" spans="1:15" x14ac:dyDescent="0.25">
      <c r="A233" s="9"/>
      <c r="B233" s="9"/>
      <c r="C233" s="20" t="s">
        <v>102</v>
      </c>
      <c r="D233" s="17">
        <f t="shared" ref="D233:O233" si="54">D205+D231</f>
        <v>76.431999999999988</v>
      </c>
      <c r="E233" s="17">
        <f t="shared" si="54"/>
        <v>36.989999999999995</v>
      </c>
      <c r="F233" s="22">
        <f t="shared" si="54"/>
        <v>261.38</v>
      </c>
      <c r="G233" s="22">
        <f t="shared" si="54"/>
        <v>1607.4399999999998</v>
      </c>
      <c r="H233" s="17">
        <f t="shared" si="54"/>
        <v>0.9820000000000001</v>
      </c>
      <c r="I233" s="22">
        <f t="shared" si="54"/>
        <v>415.34</v>
      </c>
      <c r="J233" s="17">
        <f t="shared" si="54"/>
        <v>0.33450000000000002</v>
      </c>
      <c r="K233" s="17">
        <f t="shared" si="54"/>
        <v>33.601999999999997</v>
      </c>
      <c r="L233" s="22">
        <f t="shared" si="54"/>
        <v>425.185</v>
      </c>
      <c r="M233" s="17">
        <f t="shared" si="54"/>
        <v>1135.8200000000002</v>
      </c>
      <c r="N233" s="17">
        <f t="shared" si="54"/>
        <v>193.81300000000002</v>
      </c>
      <c r="O233" s="17">
        <f t="shared" si="54"/>
        <v>29.768999999999998</v>
      </c>
    </row>
    <row r="239" spans="1:15" ht="23.25" customHeight="1" x14ac:dyDescent="0.25">
      <c r="A239" s="49" t="s">
        <v>154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</row>
    <row r="240" spans="1:15" ht="24" customHeight="1" x14ac:dyDescent="0.25">
      <c r="A240" s="46" t="s">
        <v>67</v>
      </c>
      <c r="B240" s="46" t="s">
        <v>68</v>
      </c>
      <c r="C240" s="47" t="s">
        <v>39</v>
      </c>
      <c r="D240" s="43" t="s">
        <v>0</v>
      </c>
      <c r="E240" s="43"/>
      <c r="F240" s="43"/>
      <c r="G240" s="48" t="s">
        <v>72</v>
      </c>
      <c r="H240" s="43" t="s">
        <v>73</v>
      </c>
      <c r="I240" s="43"/>
      <c r="J240" s="43"/>
      <c r="K240" s="43"/>
      <c r="L240" s="43" t="s">
        <v>74</v>
      </c>
      <c r="M240" s="43"/>
      <c r="N240" s="43"/>
      <c r="O240" s="43"/>
    </row>
    <row r="241" spans="1:15" ht="57.75" customHeight="1" x14ac:dyDescent="0.25">
      <c r="A241" s="46"/>
      <c r="B241" s="46"/>
      <c r="C241" s="47"/>
      <c r="D241" s="7" t="s">
        <v>69</v>
      </c>
      <c r="E241" s="7" t="s">
        <v>70</v>
      </c>
      <c r="F241" s="7" t="s">
        <v>71</v>
      </c>
      <c r="G241" s="48"/>
      <c r="H241" s="8" t="s">
        <v>6</v>
      </c>
      <c r="I241" s="8" t="s">
        <v>7</v>
      </c>
      <c r="J241" s="8" t="s">
        <v>8</v>
      </c>
      <c r="K241" s="8" t="s">
        <v>9</v>
      </c>
      <c r="L241" s="8" t="s">
        <v>75</v>
      </c>
      <c r="M241" s="8" t="s">
        <v>76</v>
      </c>
      <c r="N241" s="8" t="s">
        <v>12</v>
      </c>
      <c r="O241" s="8" t="s">
        <v>13</v>
      </c>
    </row>
    <row r="242" spans="1:15" x14ac:dyDescent="0.25">
      <c r="A242" s="9"/>
      <c r="B242" s="10" t="s">
        <v>78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</row>
    <row r="243" spans="1:15" x14ac:dyDescent="0.25">
      <c r="A243" s="9">
        <v>119</v>
      </c>
      <c r="B243" s="11" t="s">
        <v>155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</row>
    <row r="244" spans="1:15" x14ac:dyDescent="0.25">
      <c r="A244" s="9"/>
      <c r="B244" s="9" t="s">
        <v>156</v>
      </c>
      <c r="C244" s="12"/>
      <c r="D244" s="12">
        <v>2.8</v>
      </c>
      <c r="E244" s="12">
        <v>0.2</v>
      </c>
      <c r="F244" s="12">
        <v>30.9</v>
      </c>
      <c r="G244" s="12">
        <v>129.19999999999999</v>
      </c>
      <c r="H244" s="12">
        <v>0.04</v>
      </c>
      <c r="I244" s="12"/>
      <c r="J244" s="12"/>
      <c r="K244" s="12">
        <v>0.21</v>
      </c>
      <c r="L244" s="12">
        <v>4</v>
      </c>
      <c r="M244" s="12">
        <v>75</v>
      </c>
      <c r="N244" s="12">
        <v>25</v>
      </c>
      <c r="O244" s="12">
        <v>0.5</v>
      </c>
    </row>
    <row r="245" spans="1:15" x14ac:dyDescent="0.25">
      <c r="A245" s="9"/>
      <c r="B245" s="9" t="s">
        <v>136</v>
      </c>
      <c r="C245" s="12"/>
      <c r="D245" s="12">
        <v>1.2</v>
      </c>
      <c r="E245" s="12">
        <v>1.1000000000000001</v>
      </c>
      <c r="F245" s="12"/>
      <c r="G245" s="12">
        <v>15.7</v>
      </c>
      <c r="H245" s="12"/>
      <c r="I245" s="12"/>
      <c r="J245" s="12">
        <v>0.02</v>
      </c>
      <c r="K245" s="12"/>
      <c r="L245" s="12">
        <v>5.5</v>
      </c>
      <c r="M245" s="12">
        <v>19.2</v>
      </c>
      <c r="N245" s="12">
        <v>1.2</v>
      </c>
      <c r="O245" s="12">
        <v>0.2</v>
      </c>
    </row>
    <row r="246" spans="1:15" x14ac:dyDescent="0.25">
      <c r="A246" s="9"/>
      <c r="B246" s="9" t="s">
        <v>157</v>
      </c>
      <c r="C246" s="12"/>
      <c r="D246" s="12">
        <v>0.2</v>
      </c>
      <c r="E246" s="12">
        <v>2</v>
      </c>
      <c r="F246" s="12">
        <v>0.3</v>
      </c>
      <c r="G246" s="12">
        <v>20.6</v>
      </c>
      <c r="H246" s="12"/>
      <c r="I246" s="12">
        <v>0.03</v>
      </c>
      <c r="J246" s="12">
        <v>0.03</v>
      </c>
      <c r="K246" s="12">
        <v>0.1</v>
      </c>
      <c r="L246" s="12">
        <v>8.6</v>
      </c>
      <c r="M246" s="12">
        <v>6</v>
      </c>
      <c r="N246" s="12">
        <v>0.1</v>
      </c>
      <c r="O246" s="12">
        <v>0.02</v>
      </c>
    </row>
    <row r="247" spans="1:15" x14ac:dyDescent="0.25">
      <c r="A247" s="9"/>
      <c r="B247" s="9" t="s">
        <v>82</v>
      </c>
      <c r="C247" s="12"/>
      <c r="D247" s="12"/>
      <c r="E247" s="12"/>
      <c r="F247" s="12">
        <v>9.5</v>
      </c>
      <c r="G247" s="12">
        <v>39</v>
      </c>
      <c r="H247" s="12"/>
      <c r="I247" s="12"/>
      <c r="J247" s="12"/>
      <c r="K247" s="12"/>
      <c r="L247" s="12"/>
      <c r="M247" s="12"/>
      <c r="N247" s="12"/>
      <c r="O247" s="12"/>
    </row>
    <row r="248" spans="1:15" x14ac:dyDescent="0.25">
      <c r="A248" s="9"/>
      <c r="B248" s="9" t="s">
        <v>83</v>
      </c>
      <c r="C248" s="12"/>
      <c r="D248" s="12">
        <v>0.1</v>
      </c>
      <c r="E248" s="12">
        <v>8.1999999999999993</v>
      </c>
      <c r="F248" s="12">
        <v>0.1</v>
      </c>
      <c r="G248" s="12">
        <v>74.8</v>
      </c>
      <c r="H248" s="12"/>
      <c r="I248" s="12"/>
      <c r="J248" s="12">
        <v>0.06</v>
      </c>
      <c r="K248" s="12"/>
      <c r="L248" s="12">
        <v>1.2</v>
      </c>
      <c r="M248" s="12">
        <v>1.9</v>
      </c>
      <c r="N248" s="12">
        <v>0.04</v>
      </c>
      <c r="O248" s="12">
        <v>0.02</v>
      </c>
    </row>
    <row r="249" spans="1:15" x14ac:dyDescent="0.25">
      <c r="A249" s="9"/>
      <c r="B249" s="9"/>
      <c r="C249" s="13">
        <v>200</v>
      </c>
      <c r="D249" s="15">
        <f t="shared" ref="D249:J249" si="55">SUM(D244:D248)</f>
        <v>4.3</v>
      </c>
      <c r="E249" s="15">
        <f t="shared" si="55"/>
        <v>11.5</v>
      </c>
      <c r="F249" s="15">
        <f t="shared" si="55"/>
        <v>40.800000000000004</v>
      </c>
      <c r="G249" s="15">
        <f t="shared" si="55"/>
        <v>279.29999999999995</v>
      </c>
      <c r="H249" s="15">
        <f t="shared" si="55"/>
        <v>0.04</v>
      </c>
      <c r="I249" s="15">
        <f t="shared" si="55"/>
        <v>0.03</v>
      </c>
      <c r="J249" s="15">
        <f t="shared" si="55"/>
        <v>0.11</v>
      </c>
      <c r="K249" s="15">
        <f>SUM(K244:K248)</f>
        <v>0.31</v>
      </c>
      <c r="L249" s="15">
        <f>SUM(L244:L248)</f>
        <v>19.3</v>
      </c>
      <c r="M249" s="15">
        <f>SUM(M244:M248)</f>
        <v>102.10000000000001</v>
      </c>
      <c r="N249" s="15">
        <f>SUM(N244:N248)</f>
        <v>26.34</v>
      </c>
      <c r="O249" s="15">
        <f>SUM(O244:O248)</f>
        <v>0.74</v>
      </c>
    </row>
    <row r="250" spans="1:15" x14ac:dyDescent="0.25">
      <c r="A250" s="9"/>
      <c r="B250" s="11" t="s">
        <v>158</v>
      </c>
      <c r="C250" s="12">
        <v>50</v>
      </c>
      <c r="D250" s="18">
        <v>4.5999999999999996</v>
      </c>
      <c r="E250" s="12">
        <v>11.5</v>
      </c>
      <c r="F250" s="12">
        <v>9.1999999999999993</v>
      </c>
      <c r="G250" s="12">
        <v>157</v>
      </c>
      <c r="H250" s="12">
        <v>0.01</v>
      </c>
      <c r="I250" s="12">
        <v>0.25</v>
      </c>
      <c r="J250" s="12">
        <v>0.05</v>
      </c>
      <c r="K250" s="12"/>
      <c r="L250" s="12">
        <v>67.5</v>
      </c>
      <c r="M250" s="12">
        <v>100</v>
      </c>
      <c r="N250" s="12">
        <v>11.5</v>
      </c>
      <c r="O250" s="12">
        <v>0.2</v>
      </c>
    </row>
    <row r="251" spans="1:15" x14ac:dyDescent="0.25">
      <c r="A251" s="9"/>
      <c r="B251" s="9" t="s">
        <v>31</v>
      </c>
      <c r="C251" s="12">
        <v>200</v>
      </c>
      <c r="D251" s="12">
        <v>6</v>
      </c>
      <c r="E251" s="12">
        <v>6.2</v>
      </c>
      <c r="F251" s="12">
        <v>28.9</v>
      </c>
      <c r="G251" s="12">
        <v>165</v>
      </c>
      <c r="H251" s="12">
        <v>7.0000000000000007E-2</v>
      </c>
      <c r="I251" s="12">
        <v>2.34</v>
      </c>
      <c r="J251" s="12">
        <v>0.05</v>
      </c>
      <c r="K251" s="12">
        <v>0.27</v>
      </c>
      <c r="L251" s="12">
        <v>216</v>
      </c>
      <c r="M251" s="12">
        <v>162</v>
      </c>
      <c r="N251" s="12">
        <v>25.2</v>
      </c>
      <c r="O251" s="12">
        <v>0.17</v>
      </c>
    </row>
    <row r="252" spans="1:15" x14ac:dyDescent="0.25">
      <c r="A252" s="9"/>
      <c r="B252" s="9" t="s">
        <v>16</v>
      </c>
      <c r="C252" s="12">
        <v>50</v>
      </c>
      <c r="D252" s="12">
        <v>4.0999999999999996</v>
      </c>
      <c r="E252" s="12">
        <v>0.6</v>
      </c>
      <c r="F252" s="12">
        <v>24.1</v>
      </c>
      <c r="G252" s="12">
        <v>113.5</v>
      </c>
      <c r="H252" s="12">
        <v>0.5</v>
      </c>
      <c r="I252" s="12"/>
      <c r="J252" s="12"/>
      <c r="K252" s="12">
        <v>0.7</v>
      </c>
      <c r="L252" s="12">
        <v>7.5</v>
      </c>
      <c r="M252" s="12">
        <v>35</v>
      </c>
      <c r="N252" s="12">
        <v>12</v>
      </c>
      <c r="O252" s="12">
        <v>8.5</v>
      </c>
    </row>
    <row r="253" spans="1:15" x14ac:dyDescent="0.25">
      <c r="A253" s="9"/>
      <c r="B253" s="9" t="s">
        <v>85</v>
      </c>
      <c r="C253" s="19" t="s">
        <v>101</v>
      </c>
      <c r="D253" s="15">
        <f>D249+D250+D251+D252</f>
        <v>19</v>
      </c>
      <c r="E253" s="15">
        <f t="shared" ref="E253:O253" si="56">E249+E250+E251</f>
        <v>29.2</v>
      </c>
      <c r="F253" s="15">
        <f t="shared" si="56"/>
        <v>78.900000000000006</v>
      </c>
      <c r="G253" s="15">
        <f t="shared" si="56"/>
        <v>601.29999999999995</v>
      </c>
      <c r="H253" s="15">
        <f t="shared" si="56"/>
        <v>0.12000000000000001</v>
      </c>
      <c r="I253" s="15">
        <f t="shared" si="56"/>
        <v>2.62</v>
      </c>
      <c r="J253" s="15">
        <f t="shared" si="56"/>
        <v>0.21000000000000002</v>
      </c>
      <c r="K253" s="15">
        <f t="shared" si="56"/>
        <v>0.58000000000000007</v>
      </c>
      <c r="L253" s="15">
        <f t="shared" si="56"/>
        <v>302.8</v>
      </c>
      <c r="M253" s="15">
        <f t="shared" si="56"/>
        <v>364.1</v>
      </c>
      <c r="N253" s="15">
        <f t="shared" si="56"/>
        <v>63.040000000000006</v>
      </c>
      <c r="O253" s="15">
        <f t="shared" si="56"/>
        <v>1.1099999999999999</v>
      </c>
    </row>
    <row r="254" spans="1:15" x14ac:dyDescent="0.25">
      <c r="A254" s="9"/>
      <c r="B254" s="10" t="s">
        <v>86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</row>
    <row r="255" spans="1:15" x14ac:dyDescent="0.25">
      <c r="A255" s="9">
        <v>34</v>
      </c>
      <c r="B255" s="9" t="s">
        <v>22</v>
      </c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</row>
    <row r="256" spans="1:15" x14ac:dyDescent="0.25">
      <c r="A256" s="9"/>
      <c r="B256" s="9" t="s">
        <v>93</v>
      </c>
      <c r="C256" s="24"/>
      <c r="D256" s="24">
        <v>0.7</v>
      </c>
      <c r="E256" s="24"/>
      <c r="F256" s="24">
        <v>6.9</v>
      </c>
      <c r="G256" s="24">
        <v>29</v>
      </c>
      <c r="H256" s="24">
        <v>0.06</v>
      </c>
      <c r="I256" s="24">
        <v>10</v>
      </c>
      <c r="J256" s="24"/>
      <c r="K256" s="24"/>
      <c r="L256" s="24">
        <v>5</v>
      </c>
      <c r="M256" s="24">
        <v>29</v>
      </c>
      <c r="N256" s="24">
        <v>12</v>
      </c>
      <c r="O256" s="24">
        <v>0.4</v>
      </c>
    </row>
    <row r="257" spans="1:15" x14ac:dyDescent="0.25">
      <c r="A257" s="9"/>
      <c r="B257" s="9" t="s">
        <v>133</v>
      </c>
      <c r="C257" s="24"/>
      <c r="D257" s="24">
        <v>0.4</v>
      </c>
      <c r="E257" s="24"/>
      <c r="F257" s="24">
        <v>0.5</v>
      </c>
      <c r="G257" s="24">
        <v>11.5</v>
      </c>
      <c r="H257" s="24">
        <v>0.01</v>
      </c>
      <c r="I257" s="24">
        <v>2</v>
      </c>
      <c r="J257" s="24"/>
      <c r="K257" s="24"/>
      <c r="L257" s="24">
        <v>13</v>
      </c>
      <c r="M257" s="24">
        <v>7</v>
      </c>
      <c r="N257" s="24">
        <v>8</v>
      </c>
      <c r="O257" s="24">
        <v>0.1</v>
      </c>
    </row>
    <row r="258" spans="1:15" x14ac:dyDescent="0.25">
      <c r="A258" s="9"/>
      <c r="B258" s="9" t="s">
        <v>96</v>
      </c>
      <c r="C258" s="24"/>
      <c r="D258" s="24">
        <v>0.2</v>
      </c>
      <c r="E258" s="24"/>
      <c r="F258" s="24">
        <v>1.1000000000000001</v>
      </c>
      <c r="G258" s="24">
        <v>5.2</v>
      </c>
      <c r="H258" s="24">
        <v>0.01</v>
      </c>
      <c r="I258" s="24">
        <v>0.7</v>
      </c>
      <c r="J258" s="24"/>
      <c r="K258" s="24">
        <v>0.09</v>
      </c>
      <c r="L258" s="24">
        <v>7.6</v>
      </c>
      <c r="M258" s="24">
        <v>8.1999999999999993</v>
      </c>
      <c r="N258" s="24">
        <v>5.7</v>
      </c>
      <c r="O258" s="24">
        <v>0.1</v>
      </c>
    </row>
    <row r="259" spans="1:15" x14ac:dyDescent="0.25">
      <c r="A259" s="9"/>
      <c r="B259" s="9" t="s">
        <v>123</v>
      </c>
      <c r="C259" s="24"/>
      <c r="D259" s="24">
        <v>0.2</v>
      </c>
      <c r="E259" s="24"/>
      <c r="F259" s="24">
        <v>0.6</v>
      </c>
      <c r="G259" s="24">
        <v>3.2</v>
      </c>
      <c r="H259" s="24">
        <v>0.01</v>
      </c>
      <c r="I259" s="24">
        <v>12</v>
      </c>
      <c r="J259" s="24"/>
      <c r="K259" s="24"/>
      <c r="L259" s="24">
        <v>12</v>
      </c>
      <c r="M259" s="24">
        <v>7.5</v>
      </c>
      <c r="N259" s="24">
        <v>4</v>
      </c>
      <c r="O259" s="24">
        <v>0.2</v>
      </c>
    </row>
    <row r="260" spans="1:15" x14ac:dyDescent="0.25">
      <c r="A260" s="9"/>
      <c r="B260" s="9" t="s">
        <v>159</v>
      </c>
      <c r="C260" s="24"/>
      <c r="D260" s="24">
        <v>0.1</v>
      </c>
      <c r="E260" s="24"/>
      <c r="F260" s="24">
        <v>0.1</v>
      </c>
      <c r="G260" s="24">
        <v>0.7</v>
      </c>
      <c r="H260" s="24">
        <v>0.03</v>
      </c>
      <c r="I260" s="24">
        <v>1</v>
      </c>
      <c r="J260" s="24"/>
      <c r="K260" s="24"/>
      <c r="L260" s="24">
        <v>2.2999999999999998</v>
      </c>
      <c r="M260" s="24">
        <v>4.2</v>
      </c>
      <c r="N260" s="24">
        <v>1.4</v>
      </c>
      <c r="O260" s="24">
        <v>0.1</v>
      </c>
    </row>
    <row r="261" spans="1:15" x14ac:dyDescent="0.25">
      <c r="A261" s="9"/>
      <c r="B261" s="9" t="s">
        <v>95</v>
      </c>
      <c r="C261" s="24"/>
      <c r="D261" s="24">
        <v>0.1</v>
      </c>
      <c r="E261" s="24"/>
      <c r="F261" s="24">
        <v>0.8</v>
      </c>
      <c r="G261" s="24">
        <v>3.8</v>
      </c>
      <c r="H261" s="24">
        <v>0.01</v>
      </c>
      <c r="I261" s="24">
        <v>2</v>
      </c>
      <c r="J261" s="24"/>
      <c r="K261" s="24">
        <v>0.02</v>
      </c>
      <c r="L261" s="24"/>
      <c r="M261" s="24"/>
      <c r="N261" s="24"/>
      <c r="O261" s="24"/>
    </row>
    <row r="262" spans="1:15" x14ac:dyDescent="0.25">
      <c r="A262" s="9"/>
      <c r="B262" s="9" t="s">
        <v>91</v>
      </c>
      <c r="C262" s="24"/>
      <c r="D262" s="24"/>
      <c r="E262" s="24">
        <v>9.9</v>
      </c>
      <c r="F262" s="24"/>
      <c r="G262" s="24">
        <v>89.9</v>
      </c>
      <c r="H262" s="24"/>
      <c r="I262" s="24"/>
      <c r="J262" s="24"/>
      <c r="K262" s="24">
        <v>6.7</v>
      </c>
      <c r="L262" s="24"/>
      <c r="M262" s="24"/>
      <c r="N262" s="24"/>
      <c r="O262" s="24"/>
    </row>
    <row r="263" spans="1:15" x14ac:dyDescent="0.25">
      <c r="A263" s="9"/>
      <c r="B263" s="9"/>
      <c r="C263" s="13">
        <v>100</v>
      </c>
      <c r="D263" s="15">
        <f>SUM(D256:D262)</f>
        <v>1.7000000000000002</v>
      </c>
      <c r="E263" s="15">
        <f t="shared" ref="E263:O263" si="57">SUM(E256:E262)</f>
        <v>9.9</v>
      </c>
      <c r="F263" s="15">
        <f t="shared" si="57"/>
        <v>10</v>
      </c>
      <c r="G263" s="15">
        <f t="shared" si="57"/>
        <v>143.30000000000001</v>
      </c>
      <c r="H263" s="15">
        <f t="shared" si="57"/>
        <v>0.12999999999999998</v>
      </c>
      <c r="I263" s="15">
        <f t="shared" si="57"/>
        <v>27.7</v>
      </c>
      <c r="J263" s="15">
        <f t="shared" si="57"/>
        <v>0</v>
      </c>
      <c r="K263" s="15">
        <f t="shared" si="57"/>
        <v>6.8100000000000005</v>
      </c>
      <c r="L263" s="15">
        <f t="shared" si="57"/>
        <v>39.9</v>
      </c>
      <c r="M263" s="15">
        <f t="shared" si="57"/>
        <v>55.900000000000006</v>
      </c>
      <c r="N263" s="15">
        <f t="shared" si="57"/>
        <v>31.099999999999998</v>
      </c>
      <c r="O263" s="15">
        <f t="shared" si="57"/>
        <v>0.9</v>
      </c>
    </row>
    <row r="264" spans="1:15" x14ac:dyDescent="0.25">
      <c r="A264" s="9">
        <v>168</v>
      </c>
      <c r="B264" s="11" t="s">
        <v>160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</row>
    <row r="265" spans="1:15" x14ac:dyDescent="0.25">
      <c r="A265" s="9"/>
      <c r="B265" s="9" t="s">
        <v>93</v>
      </c>
      <c r="C265" s="12"/>
      <c r="D265" s="12">
        <v>1.2</v>
      </c>
      <c r="E265" s="12"/>
      <c r="F265" s="12">
        <v>14</v>
      </c>
      <c r="G265" s="12">
        <v>62</v>
      </c>
      <c r="H265" s="12">
        <v>0.13</v>
      </c>
      <c r="I265" s="12">
        <v>20</v>
      </c>
      <c r="J265" s="12"/>
      <c r="K265" s="12">
        <v>0.1</v>
      </c>
      <c r="L265" s="12">
        <v>10</v>
      </c>
      <c r="M265" s="12">
        <v>58</v>
      </c>
      <c r="N265" s="12">
        <v>23</v>
      </c>
      <c r="O265" s="12">
        <v>0.9</v>
      </c>
    </row>
    <row r="266" spans="1:15" x14ac:dyDescent="0.25">
      <c r="A266" s="9"/>
      <c r="B266" s="9" t="s">
        <v>159</v>
      </c>
      <c r="C266" s="12"/>
      <c r="D266" s="12">
        <v>0.06</v>
      </c>
      <c r="E266" s="12"/>
      <c r="F266" s="12">
        <v>0.1</v>
      </c>
      <c r="G266" s="12">
        <v>0.7</v>
      </c>
      <c r="H266" s="12">
        <v>0.03</v>
      </c>
      <c r="I266" s="12">
        <v>1</v>
      </c>
      <c r="J266" s="12"/>
      <c r="K266" s="12"/>
      <c r="L266" s="12">
        <v>2.2999999999999998</v>
      </c>
      <c r="M266" s="12">
        <v>4.2</v>
      </c>
      <c r="N266" s="12">
        <v>1.4</v>
      </c>
      <c r="O266" s="12">
        <v>0.1</v>
      </c>
    </row>
    <row r="267" spans="1:15" x14ac:dyDescent="0.25">
      <c r="A267" s="9"/>
      <c r="B267" s="9" t="s">
        <v>95</v>
      </c>
      <c r="C267" s="12"/>
      <c r="D267" s="12">
        <v>0.2</v>
      </c>
      <c r="E267" s="12"/>
      <c r="F267" s="12">
        <v>0.7</v>
      </c>
      <c r="G267" s="12">
        <v>4.0999999999999996</v>
      </c>
      <c r="H267" s="12">
        <v>0.01</v>
      </c>
      <c r="I267" s="12">
        <v>2</v>
      </c>
      <c r="J267" s="12"/>
      <c r="K267" s="12">
        <v>0.02</v>
      </c>
      <c r="L267" s="12"/>
      <c r="M267" s="12"/>
      <c r="N267" s="12"/>
      <c r="O267" s="12"/>
    </row>
    <row r="268" spans="1:15" x14ac:dyDescent="0.25">
      <c r="A268" s="9"/>
      <c r="B268" s="9" t="s">
        <v>96</v>
      </c>
      <c r="C268" s="12"/>
      <c r="D268" s="12">
        <v>0.1</v>
      </c>
      <c r="E268" s="12"/>
      <c r="F268" s="12">
        <v>0.6</v>
      </c>
      <c r="G268" s="12">
        <v>3.2</v>
      </c>
      <c r="H268" s="12">
        <v>0.01</v>
      </c>
      <c r="I268" s="12">
        <v>0.7</v>
      </c>
      <c r="J268" s="12"/>
      <c r="K268" s="12">
        <v>0.09</v>
      </c>
      <c r="L268" s="12">
        <v>7.6</v>
      </c>
      <c r="M268" s="12">
        <v>8.1999999999999993</v>
      </c>
      <c r="N268" s="12">
        <v>5.7</v>
      </c>
      <c r="O268" s="12">
        <v>0.1</v>
      </c>
    </row>
    <row r="269" spans="1:15" x14ac:dyDescent="0.25">
      <c r="A269" s="9"/>
      <c r="B269" s="9" t="s">
        <v>161</v>
      </c>
      <c r="C269" s="12"/>
      <c r="D269" s="12">
        <v>1.8</v>
      </c>
      <c r="E269" s="12">
        <v>0.2</v>
      </c>
      <c r="F269" s="12">
        <v>14.7</v>
      </c>
      <c r="G269" s="12">
        <v>64.8</v>
      </c>
      <c r="H269" s="12">
        <v>0.02</v>
      </c>
      <c r="I269" s="12"/>
      <c r="J269" s="12"/>
      <c r="K269" s="12"/>
      <c r="L269" s="12">
        <v>7.6</v>
      </c>
      <c r="M269" s="12">
        <v>64.400000000000006</v>
      </c>
      <c r="N269" s="12">
        <v>8</v>
      </c>
      <c r="O269" s="12">
        <v>0.3</v>
      </c>
    </row>
    <row r="270" spans="1:15" x14ac:dyDescent="0.25">
      <c r="A270" s="9"/>
      <c r="B270" s="9" t="s">
        <v>83</v>
      </c>
      <c r="C270" s="12"/>
      <c r="D270" s="12">
        <v>0.1</v>
      </c>
      <c r="E270" s="12">
        <v>8.1999999999999993</v>
      </c>
      <c r="F270" s="12">
        <v>0.1</v>
      </c>
      <c r="G270" s="12">
        <v>74.8</v>
      </c>
      <c r="H270" s="12"/>
      <c r="I270" s="12"/>
      <c r="J270" s="12">
        <v>0.06</v>
      </c>
      <c r="K270" s="12"/>
      <c r="L270" s="12">
        <v>1.2</v>
      </c>
      <c r="M270" s="12">
        <v>1.9</v>
      </c>
      <c r="N270" s="12">
        <v>0.04</v>
      </c>
      <c r="O270" s="12">
        <v>0.02</v>
      </c>
    </row>
    <row r="271" spans="1:15" x14ac:dyDescent="0.25">
      <c r="A271" s="9"/>
      <c r="B271" s="9" t="s">
        <v>98</v>
      </c>
      <c r="C271" s="13">
        <v>250</v>
      </c>
      <c r="D271" s="15">
        <f t="shared" ref="D271:O271" si="58">SUM(D265:D270)</f>
        <v>3.4600000000000004</v>
      </c>
      <c r="E271" s="15">
        <f t="shared" si="58"/>
        <v>8.3999999999999986</v>
      </c>
      <c r="F271" s="15">
        <f t="shared" si="58"/>
        <v>30.2</v>
      </c>
      <c r="G271" s="15">
        <f t="shared" si="58"/>
        <v>209.60000000000002</v>
      </c>
      <c r="H271" s="15">
        <f t="shared" si="58"/>
        <v>0.2</v>
      </c>
      <c r="I271" s="15">
        <f t="shared" si="58"/>
        <v>23.7</v>
      </c>
      <c r="J271" s="15">
        <f t="shared" si="58"/>
        <v>0.06</v>
      </c>
      <c r="K271" s="15">
        <f t="shared" si="58"/>
        <v>0.21000000000000002</v>
      </c>
      <c r="L271" s="15">
        <f t="shared" si="58"/>
        <v>28.7</v>
      </c>
      <c r="M271" s="15">
        <f t="shared" si="58"/>
        <v>136.70000000000002</v>
      </c>
      <c r="N271" s="15">
        <f t="shared" si="58"/>
        <v>38.139999999999993</v>
      </c>
      <c r="O271" s="15">
        <f t="shared" si="58"/>
        <v>1.4200000000000002</v>
      </c>
    </row>
    <row r="272" spans="1:15" x14ac:dyDescent="0.25">
      <c r="A272" s="9"/>
      <c r="B272" s="9"/>
      <c r="C272" s="21">
        <v>300</v>
      </c>
      <c r="D272" s="17">
        <f>D271/5+D271</f>
        <v>4.1520000000000001</v>
      </c>
      <c r="E272" s="17">
        <f t="shared" ref="E272:O272" si="59">E271/5+E271</f>
        <v>10.079999999999998</v>
      </c>
      <c r="F272" s="17">
        <f t="shared" si="59"/>
        <v>36.24</v>
      </c>
      <c r="G272" s="17">
        <f t="shared" si="59"/>
        <v>251.52000000000004</v>
      </c>
      <c r="H272" s="17">
        <f t="shared" si="59"/>
        <v>0.24000000000000002</v>
      </c>
      <c r="I272" s="17">
        <f t="shared" si="59"/>
        <v>28.439999999999998</v>
      </c>
      <c r="J272" s="17">
        <f t="shared" si="59"/>
        <v>7.1999999999999995E-2</v>
      </c>
      <c r="K272" s="17">
        <f t="shared" si="59"/>
        <v>0.252</v>
      </c>
      <c r="L272" s="17">
        <f t="shared" si="59"/>
        <v>34.44</v>
      </c>
      <c r="M272" s="17">
        <f t="shared" si="59"/>
        <v>164.04000000000002</v>
      </c>
      <c r="N272" s="17">
        <f t="shared" si="59"/>
        <v>45.767999999999994</v>
      </c>
      <c r="O272" s="17">
        <f t="shared" si="59"/>
        <v>1.7040000000000002</v>
      </c>
    </row>
    <row r="273" spans="1:15" x14ac:dyDescent="0.25">
      <c r="A273" s="9"/>
      <c r="B273" s="11" t="s">
        <v>162</v>
      </c>
      <c r="C273" s="13">
        <v>100</v>
      </c>
      <c r="D273" s="13">
        <v>14.6</v>
      </c>
      <c r="E273" s="13">
        <v>12.2</v>
      </c>
      <c r="F273" s="13">
        <v>8.1999999999999993</v>
      </c>
      <c r="G273" s="13">
        <v>104.1</v>
      </c>
      <c r="H273" s="13">
        <v>0.09</v>
      </c>
      <c r="I273" s="13">
        <v>0.4</v>
      </c>
      <c r="J273" s="13">
        <v>0.08</v>
      </c>
      <c r="K273" s="13">
        <v>0.28999999999999998</v>
      </c>
      <c r="L273" s="13">
        <v>49.8</v>
      </c>
      <c r="M273" s="13">
        <v>224</v>
      </c>
      <c r="N273" s="13">
        <v>42.1</v>
      </c>
      <c r="O273" s="13">
        <v>1.5</v>
      </c>
    </row>
    <row r="274" spans="1:15" x14ac:dyDescent="0.25">
      <c r="A274" s="9"/>
      <c r="B274" s="11"/>
      <c r="C274" s="16">
        <v>120</v>
      </c>
      <c r="D274" s="16">
        <v>17.600000000000001</v>
      </c>
      <c r="E274" s="16">
        <v>14.6</v>
      </c>
      <c r="F274" s="16">
        <v>9.9</v>
      </c>
      <c r="G274" s="16">
        <v>125</v>
      </c>
      <c r="H274" s="16">
        <v>0.11</v>
      </c>
      <c r="I274" s="16">
        <v>0.5</v>
      </c>
      <c r="J274" s="16">
        <v>0.09</v>
      </c>
      <c r="K274" s="16">
        <v>0.35</v>
      </c>
      <c r="L274" s="16">
        <v>59.9</v>
      </c>
      <c r="M274" s="16">
        <v>269</v>
      </c>
      <c r="N274" s="16">
        <v>47.2</v>
      </c>
      <c r="O274" s="16">
        <v>1.8</v>
      </c>
    </row>
    <row r="275" spans="1:15" x14ac:dyDescent="0.25">
      <c r="A275" s="9"/>
      <c r="B275" s="11" t="s">
        <v>163</v>
      </c>
      <c r="C275" s="13">
        <v>150</v>
      </c>
      <c r="D275" s="13">
        <v>3.7</v>
      </c>
      <c r="E275" s="13">
        <v>7.8</v>
      </c>
      <c r="F275" s="13">
        <v>17.2</v>
      </c>
      <c r="G275" s="13">
        <v>156.5</v>
      </c>
      <c r="H275" s="13">
        <v>0.1</v>
      </c>
      <c r="I275" s="13">
        <v>21.4</v>
      </c>
      <c r="J275" s="13">
        <v>0.12</v>
      </c>
      <c r="K275" s="13">
        <v>0.14000000000000001</v>
      </c>
      <c r="L275" s="13">
        <v>45.5</v>
      </c>
      <c r="M275" s="13">
        <v>103</v>
      </c>
      <c r="N275" s="13">
        <v>42</v>
      </c>
      <c r="O275" s="13">
        <v>1.1000000000000001</v>
      </c>
    </row>
    <row r="276" spans="1:15" x14ac:dyDescent="0.25">
      <c r="A276" s="9"/>
      <c r="B276" s="11"/>
      <c r="C276" s="16">
        <v>200</v>
      </c>
      <c r="D276" s="16">
        <v>4.7</v>
      </c>
      <c r="E276" s="16">
        <v>10</v>
      </c>
      <c r="F276" s="16">
        <v>21.9</v>
      </c>
      <c r="G276" s="16">
        <v>200</v>
      </c>
      <c r="H276" s="16">
        <v>0.2</v>
      </c>
      <c r="I276" s="16">
        <v>27.3</v>
      </c>
      <c r="J276" s="16">
        <v>0.15</v>
      </c>
      <c r="K276" s="16">
        <v>0.18</v>
      </c>
      <c r="L276" s="16">
        <v>58.2</v>
      </c>
      <c r="M276" s="16">
        <v>132</v>
      </c>
      <c r="N276" s="16">
        <v>42.1</v>
      </c>
      <c r="O276" s="16">
        <v>1.5</v>
      </c>
    </row>
    <row r="277" spans="1:15" x14ac:dyDescent="0.25">
      <c r="A277" s="9"/>
      <c r="B277" s="9" t="s">
        <v>129</v>
      </c>
      <c r="C277" s="12">
        <v>200</v>
      </c>
      <c r="D277" s="12">
        <v>0.6</v>
      </c>
      <c r="E277" s="12"/>
      <c r="F277" s="12">
        <v>27.6</v>
      </c>
      <c r="G277" s="12">
        <v>108</v>
      </c>
      <c r="H277" s="12">
        <v>0.04</v>
      </c>
      <c r="I277" s="12">
        <v>4</v>
      </c>
      <c r="J277" s="12"/>
      <c r="K277" s="12">
        <v>0.02</v>
      </c>
      <c r="L277" s="12">
        <v>40</v>
      </c>
      <c r="M277" s="12">
        <v>24</v>
      </c>
      <c r="N277" s="12">
        <v>18</v>
      </c>
      <c r="O277" s="12">
        <v>0.8</v>
      </c>
    </row>
    <row r="278" spans="1:15" x14ac:dyDescent="0.25">
      <c r="A278" s="9"/>
      <c r="B278" s="9" t="s">
        <v>116</v>
      </c>
      <c r="C278" s="12">
        <v>200</v>
      </c>
      <c r="D278" s="12">
        <v>0.8</v>
      </c>
      <c r="E278" s="12">
        <v>0.6</v>
      </c>
      <c r="F278" s="12">
        <v>20.6</v>
      </c>
      <c r="G278" s="12">
        <v>94</v>
      </c>
      <c r="H278" s="12">
        <v>0.04</v>
      </c>
      <c r="I278" s="12">
        <v>10</v>
      </c>
      <c r="J278" s="12"/>
      <c r="K278" s="12">
        <v>0.8</v>
      </c>
      <c r="L278" s="12">
        <v>38</v>
      </c>
      <c r="M278" s="12">
        <v>32</v>
      </c>
      <c r="N278" s="12">
        <v>24</v>
      </c>
      <c r="O278" s="12">
        <v>4.5999999999999996</v>
      </c>
    </row>
    <row r="279" spans="1:15" x14ac:dyDescent="0.25">
      <c r="A279" s="9"/>
      <c r="B279" s="9" t="s">
        <v>117</v>
      </c>
      <c r="C279" s="12">
        <v>50</v>
      </c>
      <c r="D279" s="12">
        <v>3.3</v>
      </c>
      <c r="E279" s="12">
        <v>0.3</v>
      </c>
      <c r="F279" s="12">
        <v>24.9</v>
      </c>
      <c r="G279" s="12">
        <v>107</v>
      </c>
      <c r="H279" s="12">
        <v>0.4</v>
      </c>
      <c r="I279" s="12"/>
      <c r="J279" s="12"/>
      <c r="K279" s="12">
        <v>0.6</v>
      </c>
      <c r="L279" s="12">
        <v>7.3</v>
      </c>
      <c r="M279" s="12">
        <v>35</v>
      </c>
      <c r="N279" s="12">
        <v>12</v>
      </c>
      <c r="O279" s="12">
        <v>8.4</v>
      </c>
    </row>
    <row r="280" spans="1:15" x14ac:dyDescent="0.25">
      <c r="A280" s="9"/>
      <c r="B280" s="9" t="s">
        <v>85</v>
      </c>
      <c r="C280" s="19" t="s">
        <v>101</v>
      </c>
      <c r="D280" s="15">
        <f>D263+D271+D273+D275+D277+D278+D279</f>
        <v>28.16</v>
      </c>
      <c r="E280" s="15">
        <f t="shared" ref="E280:O280" si="60">E263+E271+E273+E275+E277+E278+E279</f>
        <v>39.199999999999996</v>
      </c>
      <c r="F280" s="15">
        <f t="shared" si="60"/>
        <v>138.70000000000002</v>
      </c>
      <c r="G280" s="15">
        <f t="shared" si="60"/>
        <v>922.5</v>
      </c>
      <c r="H280" s="15">
        <f t="shared" si="60"/>
        <v>1</v>
      </c>
      <c r="I280" s="15">
        <f t="shared" si="60"/>
        <v>87.199999999999989</v>
      </c>
      <c r="J280" s="15">
        <f t="shared" si="60"/>
        <v>0.26</v>
      </c>
      <c r="K280" s="15">
        <f t="shared" si="60"/>
        <v>8.8699999999999992</v>
      </c>
      <c r="L280" s="15">
        <f t="shared" si="60"/>
        <v>249.2</v>
      </c>
      <c r="M280" s="15">
        <f t="shared" si="60"/>
        <v>610.6</v>
      </c>
      <c r="N280" s="15">
        <f t="shared" si="60"/>
        <v>207.34</v>
      </c>
      <c r="O280" s="15">
        <f t="shared" si="60"/>
        <v>18.72</v>
      </c>
    </row>
    <row r="281" spans="1:15" x14ac:dyDescent="0.25">
      <c r="A281" s="9"/>
      <c r="B281" s="9"/>
      <c r="C281" s="20" t="s">
        <v>102</v>
      </c>
      <c r="D281" s="17">
        <f>D263+D272+D274+D276+D277+D278+D279</f>
        <v>32.852000000000004</v>
      </c>
      <c r="E281" s="17">
        <f t="shared" ref="E281:O281" si="61">E263+E272+E274+E276+E277+E278+E279</f>
        <v>45.48</v>
      </c>
      <c r="F281" s="17">
        <f t="shared" si="61"/>
        <v>151.13999999999999</v>
      </c>
      <c r="G281" s="17">
        <f t="shared" si="61"/>
        <v>1028.8200000000002</v>
      </c>
      <c r="H281" s="17">
        <f t="shared" si="61"/>
        <v>1.1600000000000001</v>
      </c>
      <c r="I281" s="17">
        <f t="shared" si="61"/>
        <v>97.94</v>
      </c>
      <c r="J281" s="17">
        <f t="shared" si="61"/>
        <v>0.31199999999999994</v>
      </c>
      <c r="K281" s="17">
        <f t="shared" si="61"/>
        <v>9.0119999999999987</v>
      </c>
      <c r="L281" s="17">
        <f t="shared" si="61"/>
        <v>277.74</v>
      </c>
      <c r="M281" s="17">
        <f t="shared" si="61"/>
        <v>711.94</v>
      </c>
      <c r="N281" s="17">
        <f t="shared" si="61"/>
        <v>220.16800000000001</v>
      </c>
      <c r="O281" s="17">
        <f t="shared" si="61"/>
        <v>19.704000000000001</v>
      </c>
    </row>
    <row r="282" spans="1:15" x14ac:dyDescent="0.25">
      <c r="A282" s="9"/>
      <c r="B282" s="9" t="s">
        <v>103</v>
      </c>
      <c r="C282" s="19" t="s">
        <v>101</v>
      </c>
      <c r="D282" s="15">
        <f t="shared" ref="D282:O282" si="62">D253+D280</f>
        <v>47.16</v>
      </c>
      <c r="E282" s="15">
        <f t="shared" si="62"/>
        <v>68.399999999999991</v>
      </c>
      <c r="F282" s="14">
        <f t="shared" si="62"/>
        <v>217.60000000000002</v>
      </c>
      <c r="G282" s="14">
        <f t="shared" si="62"/>
        <v>1523.8</v>
      </c>
      <c r="H282" s="15">
        <f t="shared" si="62"/>
        <v>1.1200000000000001</v>
      </c>
      <c r="I282" s="14">
        <f t="shared" si="62"/>
        <v>89.82</v>
      </c>
      <c r="J282" s="15">
        <f t="shared" si="62"/>
        <v>0.47000000000000003</v>
      </c>
      <c r="K282" s="15">
        <f t="shared" si="62"/>
        <v>9.4499999999999993</v>
      </c>
      <c r="L282" s="14">
        <f t="shared" si="62"/>
        <v>552</v>
      </c>
      <c r="M282" s="15">
        <f t="shared" si="62"/>
        <v>974.7</v>
      </c>
      <c r="N282" s="15">
        <f t="shared" si="62"/>
        <v>270.38</v>
      </c>
      <c r="O282" s="15">
        <f t="shared" si="62"/>
        <v>19.829999999999998</v>
      </c>
    </row>
    <row r="283" spans="1:15" x14ac:dyDescent="0.25">
      <c r="A283" s="9"/>
      <c r="B283" s="9"/>
      <c r="C283" s="20" t="s">
        <v>102</v>
      </c>
      <c r="D283" s="17">
        <f>D253+D281</f>
        <v>51.852000000000004</v>
      </c>
      <c r="E283" s="17">
        <f t="shared" ref="E283:O283" si="63">E253+E281</f>
        <v>74.679999999999993</v>
      </c>
      <c r="F283" s="17">
        <f t="shared" si="63"/>
        <v>230.04</v>
      </c>
      <c r="G283" s="17">
        <f t="shared" si="63"/>
        <v>1630.1200000000001</v>
      </c>
      <c r="H283" s="17">
        <f t="shared" si="63"/>
        <v>1.2800000000000002</v>
      </c>
      <c r="I283" s="17">
        <f t="shared" si="63"/>
        <v>100.56</v>
      </c>
      <c r="J283" s="17">
        <f t="shared" si="63"/>
        <v>0.52200000000000002</v>
      </c>
      <c r="K283" s="17">
        <f t="shared" si="63"/>
        <v>9.5919999999999987</v>
      </c>
      <c r="L283" s="17">
        <f t="shared" si="63"/>
        <v>580.54</v>
      </c>
      <c r="M283" s="17">
        <f t="shared" si="63"/>
        <v>1076.04</v>
      </c>
      <c r="N283" s="17">
        <f t="shared" si="63"/>
        <v>283.20800000000003</v>
      </c>
      <c r="O283" s="17">
        <f t="shared" si="63"/>
        <v>20.814</v>
      </c>
    </row>
    <row r="289" spans="1:15" ht="29.25" customHeight="1" x14ac:dyDescent="0.25">
      <c r="A289" s="49" t="s">
        <v>164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</row>
    <row r="290" spans="1:15" ht="21" customHeight="1" x14ac:dyDescent="0.25">
      <c r="A290" s="46" t="s">
        <v>67</v>
      </c>
      <c r="B290" s="46" t="s">
        <v>68</v>
      </c>
      <c r="C290" s="47" t="s">
        <v>39</v>
      </c>
      <c r="D290" s="43" t="s">
        <v>0</v>
      </c>
      <c r="E290" s="43"/>
      <c r="F290" s="43"/>
      <c r="G290" s="48" t="s">
        <v>72</v>
      </c>
      <c r="H290" s="43" t="s">
        <v>73</v>
      </c>
      <c r="I290" s="43"/>
      <c r="J290" s="43"/>
      <c r="K290" s="43"/>
      <c r="L290" s="43" t="s">
        <v>74</v>
      </c>
      <c r="M290" s="43"/>
      <c r="N290" s="43"/>
      <c r="O290" s="43"/>
    </row>
    <row r="291" spans="1:15" ht="57" customHeight="1" x14ac:dyDescent="0.25">
      <c r="A291" s="46"/>
      <c r="B291" s="46"/>
      <c r="C291" s="47"/>
      <c r="D291" s="7" t="s">
        <v>69</v>
      </c>
      <c r="E291" s="7" t="s">
        <v>70</v>
      </c>
      <c r="F291" s="7" t="s">
        <v>71</v>
      </c>
      <c r="G291" s="48"/>
      <c r="H291" s="8" t="s">
        <v>6</v>
      </c>
      <c r="I291" s="8" t="s">
        <v>7</v>
      </c>
      <c r="J291" s="8" t="s">
        <v>8</v>
      </c>
      <c r="K291" s="8" t="s">
        <v>9</v>
      </c>
      <c r="L291" s="8" t="s">
        <v>75</v>
      </c>
      <c r="M291" s="8" t="s">
        <v>76</v>
      </c>
      <c r="N291" s="8" t="s">
        <v>12</v>
      </c>
      <c r="O291" s="8" t="s">
        <v>13</v>
      </c>
    </row>
    <row r="292" spans="1:15" x14ac:dyDescent="0.25">
      <c r="A292" s="9"/>
      <c r="B292" s="10" t="s">
        <v>78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</row>
    <row r="293" spans="1:15" x14ac:dyDescent="0.25">
      <c r="A293" s="9">
        <v>209</v>
      </c>
      <c r="B293" s="11" t="s">
        <v>165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x14ac:dyDescent="0.25">
      <c r="A294" s="9"/>
      <c r="B294" s="9" t="s">
        <v>156</v>
      </c>
      <c r="C294" s="12"/>
      <c r="D294" s="12">
        <v>2.8</v>
      </c>
      <c r="E294" s="12">
        <v>0.2</v>
      </c>
      <c r="F294" s="12">
        <v>30.9</v>
      </c>
      <c r="G294" s="12">
        <v>129.19999999999999</v>
      </c>
      <c r="H294" s="12">
        <v>0.04</v>
      </c>
      <c r="I294" s="12"/>
      <c r="J294" s="12"/>
      <c r="K294" s="12">
        <v>0.21</v>
      </c>
      <c r="L294" s="12">
        <v>4</v>
      </c>
      <c r="M294" s="12">
        <v>75</v>
      </c>
      <c r="N294" s="12">
        <v>25</v>
      </c>
      <c r="O294" s="12">
        <v>0.5</v>
      </c>
    </row>
    <row r="295" spans="1:15" x14ac:dyDescent="0.25">
      <c r="A295" s="9"/>
      <c r="B295" s="9" t="s">
        <v>81</v>
      </c>
      <c r="C295" s="12"/>
      <c r="D295" s="12">
        <v>3.1</v>
      </c>
      <c r="E295" s="12">
        <v>3.5</v>
      </c>
      <c r="F295" s="12">
        <v>5.6</v>
      </c>
      <c r="G295" s="12">
        <v>74.7</v>
      </c>
      <c r="H295" s="12">
        <v>0.04</v>
      </c>
      <c r="I295" s="12">
        <v>1.3</v>
      </c>
      <c r="J295" s="12">
        <v>0.03</v>
      </c>
      <c r="K295" s="12">
        <v>0.09</v>
      </c>
      <c r="L295" s="12">
        <v>120</v>
      </c>
      <c r="M295" s="12">
        <v>90</v>
      </c>
      <c r="N295" s="12">
        <v>14</v>
      </c>
      <c r="O295" s="12">
        <v>0.06</v>
      </c>
    </row>
    <row r="296" spans="1:15" x14ac:dyDescent="0.25">
      <c r="A296" s="9"/>
      <c r="B296" s="9" t="s">
        <v>82</v>
      </c>
      <c r="C296" s="12"/>
      <c r="D296" s="12"/>
      <c r="E296" s="12"/>
      <c r="F296" s="12">
        <v>9.5</v>
      </c>
      <c r="G296" s="12">
        <v>39</v>
      </c>
      <c r="H296" s="12"/>
      <c r="I296" s="12"/>
      <c r="J296" s="12"/>
      <c r="K296" s="12"/>
      <c r="L296" s="12"/>
      <c r="M296" s="12"/>
      <c r="N296" s="12"/>
      <c r="O296" s="12"/>
    </row>
    <row r="297" spans="1:15" x14ac:dyDescent="0.25">
      <c r="A297" s="9"/>
      <c r="B297" s="9" t="s">
        <v>83</v>
      </c>
      <c r="C297" s="12"/>
      <c r="D297" s="12">
        <v>0.06</v>
      </c>
      <c r="E297" s="12">
        <v>8.1999999999999993</v>
      </c>
      <c r="F297" s="12">
        <v>0.1</v>
      </c>
      <c r="G297" s="12">
        <v>74.8</v>
      </c>
      <c r="H297" s="12"/>
      <c r="I297" s="12"/>
      <c r="J297" s="12">
        <v>0.06</v>
      </c>
      <c r="K297" s="12"/>
      <c r="L297" s="12">
        <v>1.2</v>
      </c>
      <c r="M297" s="12">
        <v>1.9</v>
      </c>
      <c r="N297" s="12">
        <v>0.04</v>
      </c>
      <c r="O297" s="12">
        <v>0.02</v>
      </c>
    </row>
    <row r="298" spans="1:15" x14ac:dyDescent="0.25">
      <c r="A298" s="9"/>
      <c r="B298" s="9"/>
      <c r="C298" s="13">
        <v>200</v>
      </c>
      <c r="D298" s="15">
        <f t="shared" ref="D298:O298" si="64">SUM(D294:D297)</f>
        <v>5.96</v>
      </c>
      <c r="E298" s="15">
        <f t="shared" si="64"/>
        <v>11.899999999999999</v>
      </c>
      <c r="F298" s="15">
        <f t="shared" si="64"/>
        <v>46.1</v>
      </c>
      <c r="G298" s="15">
        <f t="shared" si="64"/>
        <v>317.7</v>
      </c>
      <c r="H298" s="15">
        <f t="shared" si="64"/>
        <v>0.08</v>
      </c>
      <c r="I298" s="15">
        <f t="shared" si="64"/>
        <v>1.3</v>
      </c>
      <c r="J298" s="15">
        <f t="shared" si="64"/>
        <v>0.09</v>
      </c>
      <c r="K298" s="15">
        <f t="shared" si="64"/>
        <v>0.3</v>
      </c>
      <c r="L298" s="15">
        <f t="shared" si="64"/>
        <v>125.2</v>
      </c>
      <c r="M298" s="15">
        <f t="shared" si="64"/>
        <v>166.9</v>
      </c>
      <c r="N298" s="15">
        <f t="shared" si="64"/>
        <v>39.04</v>
      </c>
      <c r="O298" s="15">
        <f t="shared" si="64"/>
        <v>0.58000000000000007</v>
      </c>
    </row>
    <row r="299" spans="1:15" x14ac:dyDescent="0.25">
      <c r="A299" s="9"/>
      <c r="B299" s="9"/>
      <c r="C299" s="16">
        <v>250</v>
      </c>
      <c r="D299" s="17">
        <f>D298/4+D298</f>
        <v>7.45</v>
      </c>
      <c r="E299" s="17">
        <f t="shared" ref="E299:O299" si="65">E298/4+E298</f>
        <v>14.874999999999998</v>
      </c>
      <c r="F299" s="17">
        <f t="shared" si="65"/>
        <v>57.625</v>
      </c>
      <c r="G299" s="17">
        <f t="shared" si="65"/>
        <v>397.125</v>
      </c>
      <c r="H299" s="17">
        <f t="shared" si="65"/>
        <v>0.1</v>
      </c>
      <c r="I299" s="17">
        <f t="shared" si="65"/>
        <v>1.625</v>
      </c>
      <c r="J299" s="17">
        <f t="shared" si="65"/>
        <v>0.11249999999999999</v>
      </c>
      <c r="K299" s="17">
        <f t="shared" si="65"/>
        <v>0.375</v>
      </c>
      <c r="L299" s="17">
        <f t="shared" si="65"/>
        <v>156.5</v>
      </c>
      <c r="M299" s="17">
        <f t="shared" si="65"/>
        <v>208.625</v>
      </c>
      <c r="N299" s="17">
        <f t="shared" si="65"/>
        <v>48.8</v>
      </c>
      <c r="O299" s="17">
        <f t="shared" si="65"/>
        <v>0.72500000000000009</v>
      </c>
    </row>
    <row r="300" spans="1:15" ht="26.25" x14ac:dyDescent="0.25">
      <c r="A300" s="9"/>
      <c r="B300" s="11" t="s">
        <v>166</v>
      </c>
      <c r="C300" s="12">
        <v>50</v>
      </c>
      <c r="D300" s="18">
        <v>3.8</v>
      </c>
      <c r="E300" s="12">
        <v>5.9</v>
      </c>
      <c r="F300" s="12">
        <v>37.200000000000003</v>
      </c>
      <c r="G300" s="12">
        <v>218</v>
      </c>
      <c r="H300" s="12">
        <v>0.04</v>
      </c>
      <c r="I300" s="12"/>
      <c r="J300" s="12"/>
      <c r="K300" s="12">
        <v>1.47</v>
      </c>
      <c r="L300" s="12">
        <v>14.5</v>
      </c>
      <c r="M300" s="12">
        <v>45</v>
      </c>
      <c r="N300" s="12">
        <v>10</v>
      </c>
      <c r="O300" s="12">
        <v>1.05</v>
      </c>
    </row>
    <row r="301" spans="1:15" ht="26.25" x14ac:dyDescent="0.25">
      <c r="A301" s="9">
        <v>386</v>
      </c>
      <c r="B301" s="11" t="s">
        <v>109</v>
      </c>
      <c r="C301" s="12">
        <v>200</v>
      </c>
      <c r="D301" s="18">
        <v>5.6</v>
      </c>
      <c r="E301" s="12">
        <v>6.4</v>
      </c>
      <c r="F301" s="12">
        <v>8.1999999999999993</v>
      </c>
      <c r="G301" s="12">
        <v>118</v>
      </c>
      <c r="H301" s="12">
        <v>0.06</v>
      </c>
      <c r="I301" s="12">
        <v>1.4</v>
      </c>
      <c r="J301" s="12">
        <v>0.06</v>
      </c>
      <c r="K301" s="12">
        <v>0.34</v>
      </c>
      <c r="L301" s="12">
        <v>240</v>
      </c>
      <c r="M301" s="12">
        <v>190</v>
      </c>
      <c r="N301" s="12">
        <v>228</v>
      </c>
      <c r="O301" s="12">
        <v>0.2</v>
      </c>
    </row>
    <row r="302" spans="1:15" x14ac:dyDescent="0.25">
      <c r="A302" s="9">
        <v>23</v>
      </c>
      <c r="B302" s="9" t="s">
        <v>15</v>
      </c>
      <c r="C302" s="12">
        <v>200</v>
      </c>
      <c r="D302" s="27">
        <v>6.2</v>
      </c>
      <c r="E302" s="12">
        <v>6.3</v>
      </c>
      <c r="F302" s="12">
        <v>29.8</v>
      </c>
      <c r="G302" s="12">
        <v>170</v>
      </c>
      <c r="H302" s="12">
        <v>7.0000000000000007E-2</v>
      </c>
      <c r="I302" s="12">
        <v>2.34</v>
      </c>
      <c r="J302" s="12">
        <v>0.05</v>
      </c>
      <c r="K302" s="12">
        <v>0.28000000000000003</v>
      </c>
      <c r="L302" s="12">
        <v>219</v>
      </c>
      <c r="M302" s="12">
        <v>194</v>
      </c>
      <c r="N302" s="12">
        <v>34.799999999999997</v>
      </c>
      <c r="O302" s="12">
        <v>0.9</v>
      </c>
    </row>
    <row r="303" spans="1:15" x14ac:dyDescent="0.25">
      <c r="A303" s="9"/>
      <c r="B303" s="9" t="s">
        <v>16</v>
      </c>
      <c r="C303" s="12">
        <v>50</v>
      </c>
      <c r="D303" s="12">
        <v>4.0999999999999996</v>
      </c>
      <c r="E303" s="12">
        <v>0.6</v>
      </c>
      <c r="F303" s="12">
        <v>24.1</v>
      </c>
      <c r="G303" s="12">
        <v>113.5</v>
      </c>
      <c r="H303" s="12">
        <v>0.5</v>
      </c>
      <c r="I303" s="12"/>
      <c r="J303" s="12"/>
      <c r="K303" s="12">
        <v>0.7</v>
      </c>
      <c r="L303" s="12">
        <v>7.5</v>
      </c>
      <c r="M303" s="12">
        <v>35</v>
      </c>
      <c r="N303" s="12">
        <v>12</v>
      </c>
      <c r="O303" s="12">
        <v>8.5</v>
      </c>
    </row>
    <row r="304" spans="1:15" x14ac:dyDescent="0.25">
      <c r="A304" s="9"/>
      <c r="B304" s="9" t="s">
        <v>85</v>
      </c>
      <c r="C304" s="19" t="s">
        <v>101</v>
      </c>
      <c r="D304" s="15">
        <f>D298+D300+D302+D303+D301</f>
        <v>25.660000000000004</v>
      </c>
      <c r="E304" s="15">
        <f t="shared" ref="E304:O304" si="66">E298+E300+E302+E303+E301</f>
        <v>31.1</v>
      </c>
      <c r="F304" s="15">
        <f t="shared" si="66"/>
        <v>145.4</v>
      </c>
      <c r="G304" s="15">
        <f t="shared" si="66"/>
        <v>937.2</v>
      </c>
      <c r="H304" s="15">
        <f t="shared" si="66"/>
        <v>0.75</v>
      </c>
      <c r="I304" s="15">
        <f t="shared" si="66"/>
        <v>5.0399999999999991</v>
      </c>
      <c r="J304" s="15">
        <f t="shared" si="66"/>
        <v>0.2</v>
      </c>
      <c r="K304" s="15">
        <f t="shared" si="66"/>
        <v>3.09</v>
      </c>
      <c r="L304" s="15">
        <f t="shared" si="66"/>
        <v>606.20000000000005</v>
      </c>
      <c r="M304" s="15">
        <f t="shared" si="66"/>
        <v>630.9</v>
      </c>
      <c r="N304" s="15">
        <f t="shared" si="66"/>
        <v>323.84000000000003</v>
      </c>
      <c r="O304" s="15">
        <f t="shared" si="66"/>
        <v>11.23</v>
      </c>
    </row>
    <row r="305" spans="1:15" x14ac:dyDescent="0.25">
      <c r="A305" s="9"/>
      <c r="B305" s="9"/>
      <c r="C305" s="20" t="s">
        <v>102</v>
      </c>
      <c r="D305" s="17">
        <f>D299+D300+D302+D303+D301</f>
        <v>27.15</v>
      </c>
      <c r="E305" s="17">
        <f t="shared" ref="E305:O305" si="67">E299+E300+E302+E303+E301</f>
        <v>34.075000000000003</v>
      </c>
      <c r="F305" s="17">
        <f t="shared" si="67"/>
        <v>156.92499999999998</v>
      </c>
      <c r="G305" s="17">
        <f t="shared" si="67"/>
        <v>1016.625</v>
      </c>
      <c r="H305" s="17">
        <f t="shared" si="67"/>
        <v>0.77</v>
      </c>
      <c r="I305" s="17">
        <f t="shared" si="67"/>
        <v>5.3650000000000002</v>
      </c>
      <c r="J305" s="17">
        <f t="shared" si="67"/>
        <v>0.22249999999999998</v>
      </c>
      <c r="K305" s="17">
        <f t="shared" si="67"/>
        <v>3.165</v>
      </c>
      <c r="L305" s="17">
        <f t="shared" si="67"/>
        <v>637.5</v>
      </c>
      <c r="M305" s="17">
        <f t="shared" si="67"/>
        <v>672.625</v>
      </c>
      <c r="N305" s="17">
        <f t="shared" si="67"/>
        <v>333.6</v>
      </c>
      <c r="O305" s="17">
        <f t="shared" si="67"/>
        <v>11.375</v>
      </c>
    </row>
    <row r="306" spans="1:15" x14ac:dyDescent="0.25">
      <c r="A306" s="9"/>
      <c r="B306" s="10" t="s">
        <v>86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</row>
    <row r="307" spans="1:15" ht="26.25" x14ac:dyDescent="0.25">
      <c r="A307" s="9">
        <v>13</v>
      </c>
      <c r="B307" s="11" t="s">
        <v>167</v>
      </c>
      <c r="C307" s="24">
        <v>100</v>
      </c>
      <c r="D307" s="24">
        <v>4.5999999999999996</v>
      </c>
      <c r="E307" s="24">
        <v>0.3</v>
      </c>
      <c r="F307" s="24">
        <v>9.6999999999999993</v>
      </c>
      <c r="G307" s="24">
        <v>50</v>
      </c>
      <c r="H307" s="24">
        <v>0.17</v>
      </c>
      <c r="I307" s="24">
        <v>15</v>
      </c>
      <c r="J307" s="24">
        <v>0.45</v>
      </c>
      <c r="K307" s="24">
        <v>0.08</v>
      </c>
      <c r="L307" s="24">
        <v>30</v>
      </c>
      <c r="M307" s="24">
        <v>62</v>
      </c>
      <c r="N307" s="24">
        <v>31.5</v>
      </c>
      <c r="O307" s="24">
        <v>1.05</v>
      </c>
    </row>
    <row r="308" spans="1:15" ht="39" x14ac:dyDescent="0.25">
      <c r="A308" s="9">
        <v>48</v>
      </c>
      <c r="B308" s="11" t="s">
        <v>52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x14ac:dyDescent="0.25">
      <c r="A309" s="9"/>
      <c r="B309" s="9" t="s">
        <v>93</v>
      </c>
      <c r="C309" s="12"/>
      <c r="D309" s="12">
        <v>1.2</v>
      </c>
      <c r="E309" s="12"/>
      <c r="F309" s="12">
        <v>14</v>
      </c>
      <c r="G309" s="12">
        <v>62</v>
      </c>
      <c r="H309" s="12">
        <v>0.13</v>
      </c>
      <c r="I309" s="12">
        <v>20</v>
      </c>
      <c r="J309" s="12"/>
      <c r="K309" s="12">
        <v>0.1</v>
      </c>
      <c r="L309" s="12">
        <v>10</v>
      </c>
      <c r="M309" s="12">
        <v>58</v>
      </c>
      <c r="N309" s="12">
        <v>23</v>
      </c>
      <c r="O309" s="12">
        <v>0.9</v>
      </c>
    </row>
    <row r="310" spans="1:15" x14ac:dyDescent="0.25">
      <c r="A310" s="9"/>
      <c r="B310" s="9" t="s">
        <v>152</v>
      </c>
      <c r="C310" s="12"/>
      <c r="D310" s="24">
        <v>14.1</v>
      </c>
      <c r="E310" s="24">
        <v>4.9000000000000004</v>
      </c>
      <c r="F310" s="24"/>
      <c r="G310" s="24">
        <v>100.8</v>
      </c>
      <c r="H310" s="24">
        <v>0.06</v>
      </c>
      <c r="I310" s="24"/>
      <c r="J310" s="24"/>
      <c r="K310" s="24">
        <v>0.5</v>
      </c>
      <c r="L310" s="24">
        <v>9</v>
      </c>
      <c r="M310" s="24">
        <v>188</v>
      </c>
      <c r="N310" s="24">
        <v>22</v>
      </c>
      <c r="O310" s="24">
        <v>2.7</v>
      </c>
    </row>
    <row r="311" spans="1:15" x14ac:dyDescent="0.25">
      <c r="A311" s="9"/>
      <c r="B311" s="9" t="s">
        <v>95</v>
      </c>
      <c r="C311" s="12"/>
      <c r="D311" s="12">
        <v>0.2</v>
      </c>
      <c r="E311" s="12"/>
      <c r="F311" s="12">
        <v>0.7</v>
      </c>
      <c r="G311" s="12">
        <v>4.0999999999999996</v>
      </c>
      <c r="H311" s="12">
        <v>0.01</v>
      </c>
      <c r="I311" s="12">
        <v>2</v>
      </c>
      <c r="J311" s="12"/>
      <c r="K311" s="12">
        <v>0.02</v>
      </c>
      <c r="L311" s="12"/>
      <c r="M311" s="12"/>
      <c r="N311" s="12"/>
      <c r="O311" s="12"/>
    </row>
    <row r="312" spans="1:15" x14ac:dyDescent="0.25">
      <c r="A312" s="9"/>
      <c r="B312" s="9" t="s">
        <v>96</v>
      </c>
      <c r="C312" s="12"/>
      <c r="D312" s="12">
        <v>0.1</v>
      </c>
      <c r="E312" s="12"/>
      <c r="F312" s="12">
        <v>0.6</v>
      </c>
      <c r="G312" s="12">
        <v>3.2</v>
      </c>
      <c r="H312" s="12">
        <v>0.01</v>
      </c>
      <c r="I312" s="12">
        <v>0.7</v>
      </c>
      <c r="J312" s="12"/>
      <c r="K312" s="12">
        <v>0.09</v>
      </c>
      <c r="L312" s="12">
        <v>7.6</v>
      </c>
      <c r="M312" s="12">
        <v>8.1999999999999993</v>
      </c>
      <c r="N312" s="12">
        <v>5.7</v>
      </c>
      <c r="O312" s="12">
        <v>0.1</v>
      </c>
    </row>
    <row r="313" spans="1:15" x14ac:dyDescent="0.25">
      <c r="A313" s="9"/>
      <c r="B313" s="9" t="s">
        <v>136</v>
      </c>
      <c r="C313" s="12"/>
      <c r="D313" s="12">
        <v>1.2</v>
      </c>
      <c r="E313" s="12">
        <v>1.1000000000000001</v>
      </c>
      <c r="F313" s="12"/>
      <c r="G313" s="12">
        <v>15.7</v>
      </c>
      <c r="H313" s="12"/>
      <c r="I313" s="12"/>
      <c r="J313" s="12">
        <v>0.02</v>
      </c>
      <c r="K313" s="12"/>
      <c r="L313" s="12">
        <v>5.5</v>
      </c>
      <c r="M313" s="12">
        <v>19.2</v>
      </c>
      <c r="N313" s="12">
        <v>1.2</v>
      </c>
      <c r="O313" s="12">
        <v>0.2</v>
      </c>
    </row>
    <row r="314" spans="1:15" x14ac:dyDescent="0.25">
      <c r="A314" s="9"/>
      <c r="B314" s="9" t="s">
        <v>83</v>
      </c>
      <c r="C314" s="12"/>
      <c r="D314" s="12">
        <v>0.1</v>
      </c>
      <c r="E314" s="12">
        <v>8.1999999999999993</v>
      </c>
      <c r="F314" s="12">
        <v>0.1</v>
      </c>
      <c r="G314" s="12">
        <v>74.8</v>
      </c>
      <c r="H314" s="12"/>
      <c r="I314" s="12"/>
      <c r="J314" s="12">
        <v>0.06</v>
      </c>
      <c r="K314" s="12"/>
      <c r="L314" s="12">
        <v>1.2</v>
      </c>
      <c r="M314" s="12">
        <v>1.9</v>
      </c>
      <c r="N314" s="12">
        <v>0.04</v>
      </c>
      <c r="O314" s="12">
        <v>0.02</v>
      </c>
    </row>
    <row r="315" spans="1:15" x14ac:dyDescent="0.25">
      <c r="A315" s="9"/>
      <c r="B315" s="9" t="s">
        <v>98</v>
      </c>
      <c r="C315" s="13">
        <v>250</v>
      </c>
      <c r="D315" s="15">
        <f t="shared" ref="D315:O315" si="68">SUM(D309:D314)</f>
        <v>16.899999999999999</v>
      </c>
      <c r="E315" s="15">
        <f t="shared" si="68"/>
        <v>14.2</v>
      </c>
      <c r="F315" s="15">
        <f t="shared" si="68"/>
        <v>15.399999999999999</v>
      </c>
      <c r="G315" s="15">
        <f t="shared" si="68"/>
        <v>260.59999999999997</v>
      </c>
      <c r="H315" s="15">
        <f t="shared" si="68"/>
        <v>0.21000000000000002</v>
      </c>
      <c r="I315" s="15">
        <f t="shared" si="68"/>
        <v>22.7</v>
      </c>
      <c r="J315" s="15">
        <f t="shared" si="68"/>
        <v>0.08</v>
      </c>
      <c r="K315" s="15">
        <f t="shared" si="68"/>
        <v>0.71</v>
      </c>
      <c r="L315" s="15">
        <f t="shared" si="68"/>
        <v>33.300000000000004</v>
      </c>
      <c r="M315" s="15">
        <f t="shared" si="68"/>
        <v>275.29999999999995</v>
      </c>
      <c r="N315" s="15">
        <f t="shared" si="68"/>
        <v>51.940000000000005</v>
      </c>
      <c r="O315" s="15">
        <f t="shared" si="68"/>
        <v>3.9200000000000004</v>
      </c>
    </row>
    <row r="316" spans="1:15" x14ac:dyDescent="0.25">
      <c r="A316" s="9"/>
      <c r="B316" s="9"/>
      <c r="C316" s="21">
        <v>300</v>
      </c>
      <c r="D316" s="17">
        <f>D315/5+D315</f>
        <v>20.279999999999998</v>
      </c>
      <c r="E316" s="17">
        <f t="shared" ref="E316:O316" si="69">E315/5+E315</f>
        <v>17.04</v>
      </c>
      <c r="F316" s="17">
        <f t="shared" si="69"/>
        <v>18.479999999999997</v>
      </c>
      <c r="G316" s="17">
        <f t="shared" si="69"/>
        <v>312.71999999999997</v>
      </c>
      <c r="H316" s="17">
        <f t="shared" si="69"/>
        <v>0.252</v>
      </c>
      <c r="I316" s="17">
        <f t="shared" si="69"/>
        <v>27.24</v>
      </c>
      <c r="J316" s="17">
        <f t="shared" si="69"/>
        <v>9.6000000000000002E-2</v>
      </c>
      <c r="K316" s="17">
        <f t="shared" si="69"/>
        <v>0.85199999999999998</v>
      </c>
      <c r="L316" s="17">
        <f t="shared" si="69"/>
        <v>39.960000000000008</v>
      </c>
      <c r="M316" s="17">
        <f t="shared" si="69"/>
        <v>330.35999999999996</v>
      </c>
      <c r="N316" s="17">
        <f t="shared" si="69"/>
        <v>62.328000000000003</v>
      </c>
      <c r="O316" s="17">
        <f t="shared" si="69"/>
        <v>4.7040000000000006</v>
      </c>
    </row>
    <row r="317" spans="1:15" x14ac:dyDescent="0.25">
      <c r="A317" s="9">
        <v>15</v>
      </c>
      <c r="B317" s="11" t="s">
        <v>33</v>
      </c>
      <c r="C317" s="13">
        <v>100</v>
      </c>
      <c r="D317" s="13">
        <v>20.3</v>
      </c>
      <c r="E317" s="13">
        <v>15.1</v>
      </c>
      <c r="F317" s="13">
        <v>1.6</v>
      </c>
      <c r="G317" s="13">
        <v>133.9</v>
      </c>
      <c r="H317" s="13">
        <v>0.03</v>
      </c>
      <c r="I317" s="13">
        <v>0.3</v>
      </c>
      <c r="J317" s="13">
        <v>0.2</v>
      </c>
      <c r="K317" s="13">
        <v>0.1</v>
      </c>
      <c r="L317" s="13">
        <v>26</v>
      </c>
      <c r="M317" s="13">
        <v>141</v>
      </c>
      <c r="N317" s="13">
        <v>21.4</v>
      </c>
      <c r="O317" s="13">
        <v>1.4</v>
      </c>
    </row>
    <row r="318" spans="1:15" x14ac:dyDescent="0.25">
      <c r="A318" s="9"/>
      <c r="B318" s="11"/>
      <c r="C318" s="16">
        <v>130</v>
      </c>
      <c r="D318" s="16">
        <v>24.2</v>
      </c>
      <c r="E318" s="16">
        <v>18.2</v>
      </c>
      <c r="F318" s="16">
        <v>1.9</v>
      </c>
      <c r="G318" s="16">
        <v>160.69999999999999</v>
      </c>
      <c r="H318" s="16">
        <v>0.04</v>
      </c>
      <c r="I318" s="16">
        <v>0.4</v>
      </c>
      <c r="J318" s="16">
        <v>0.2</v>
      </c>
      <c r="K318" s="16">
        <v>0.1</v>
      </c>
      <c r="L318" s="16">
        <v>31.2</v>
      </c>
      <c r="M318" s="16">
        <v>170</v>
      </c>
      <c r="N318" s="16">
        <v>21.4</v>
      </c>
      <c r="O318" s="16">
        <v>1.7</v>
      </c>
    </row>
    <row r="319" spans="1:15" x14ac:dyDescent="0.25">
      <c r="A319" s="9">
        <v>53</v>
      </c>
      <c r="B319" s="11" t="s">
        <v>168</v>
      </c>
      <c r="C319" s="13">
        <v>200</v>
      </c>
      <c r="D319" s="13">
        <v>3.5</v>
      </c>
      <c r="E319" s="13">
        <v>7.1</v>
      </c>
      <c r="F319" s="13">
        <v>11.5</v>
      </c>
      <c r="G319" s="13">
        <v>131.4</v>
      </c>
      <c r="H319" s="13">
        <v>0.05</v>
      </c>
      <c r="I319" s="13">
        <v>24.1</v>
      </c>
      <c r="J319" s="13">
        <v>0.7</v>
      </c>
      <c r="K319" s="13">
        <v>7.0000000000000007E-2</v>
      </c>
      <c r="L319" s="13">
        <v>100.4</v>
      </c>
      <c r="M319" s="13">
        <v>68.3</v>
      </c>
      <c r="N319" s="13">
        <v>35</v>
      </c>
      <c r="O319" s="13">
        <v>1.3</v>
      </c>
    </row>
    <row r="320" spans="1:15" x14ac:dyDescent="0.25">
      <c r="A320" s="9"/>
      <c r="B320" s="11"/>
      <c r="C320" s="16">
        <v>250</v>
      </c>
      <c r="D320" s="16">
        <v>4.5</v>
      </c>
      <c r="E320" s="16">
        <v>9.1</v>
      </c>
      <c r="F320" s="16">
        <v>14.7</v>
      </c>
      <c r="G320" s="16">
        <v>168</v>
      </c>
      <c r="H320" s="16">
        <v>0.06</v>
      </c>
      <c r="I320" s="16">
        <v>30.9</v>
      </c>
      <c r="J320" s="16">
        <v>0.9</v>
      </c>
      <c r="K320" s="16">
        <v>0.09</v>
      </c>
      <c r="L320" s="16">
        <v>128.30000000000001</v>
      </c>
      <c r="M320" s="16">
        <v>87.3</v>
      </c>
      <c r="N320" s="16">
        <v>44.8</v>
      </c>
      <c r="O320" s="16">
        <v>1.6</v>
      </c>
    </row>
    <row r="321" spans="1:15" x14ac:dyDescent="0.25">
      <c r="A321" s="9"/>
      <c r="B321" s="9" t="s">
        <v>115</v>
      </c>
      <c r="C321" s="12">
        <v>200</v>
      </c>
      <c r="D321" s="12">
        <v>0.4</v>
      </c>
      <c r="E321" s="12"/>
      <c r="F321" s="12">
        <v>28.8</v>
      </c>
      <c r="G321" s="12">
        <v>90</v>
      </c>
      <c r="H321" s="12"/>
      <c r="I321" s="12">
        <v>0.4</v>
      </c>
      <c r="J321" s="12"/>
      <c r="K321" s="12">
        <v>0.01</v>
      </c>
      <c r="L321" s="12">
        <v>44.8</v>
      </c>
      <c r="M321" s="12">
        <v>15.4</v>
      </c>
      <c r="N321" s="12">
        <v>6</v>
      </c>
      <c r="O321" s="12">
        <v>1.2</v>
      </c>
    </row>
    <row r="322" spans="1:15" x14ac:dyDescent="0.25">
      <c r="A322" s="9"/>
      <c r="B322" s="9" t="s">
        <v>130</v>
      </c>
      <c r="C322" s="12">
        <v>200</v>
      </c>
      <c r="D322" s="12">
        <v>1.8</v>
      </c>
      <c r="E322" s="12">
        <v>0.4</v>
      </c>
      <c r="F322" s="12">
        <v>16.2</v>
      </c>
      <c r="G322" s="12">
        <v>80</v>
      </c>
      <c r="H322" s="12">
        <v>0.08</v>
      </c>
      <c r="I322" s="12">
        <v>120</v>
      </c>
      <c r="J322" s="12"/>
      <c r="K322" s="12">
        <v>0.3</v>
      </c>
      <c r="L322" s="12">
        <v>68</v>
      </c>
      <c r="M322" s="12">
        <v>46</v>
      </c>
      <c r="N322" s="12">
        <v>26</v>
      </c>
      <c r="O322" s="12">
        <v>0.6</v>
      </c>
    </row>
    <row r="323" spans="1:15" x14ac:dyDescent="0.25">
      <c r="A323" s="9"/>
      <c r="B323" s="9" t="s">
        <v>117</v>
      </c>
      <c r="C323" s="12">
        <v>50</v>
      </c>
      <c r="D323" s="12">
        <v>3.3</v>
      </c>
      <c r="E323" s="12">
        <v>0.3</v>
      </c>
      <c r="F323" s="12">
        <v>24.9</v>
      </c>
      <c r="G323" s="12">
        <v>107</v>
      </c>
      <c r="H323" s="12">
        <v>0.4</v>
      </c>
      <c r="I323" s="12"/>
      <c r="J323" s="12"/>
      <c r="K323" s="12">
        <v>0.6</v>
      </c>
      <c r="L323" s="12">
        <v>7.3</v>
      </c>
      <c r="M323" s="12">
        <v>35</v>
      </c>
      <c r="N323" s="12">
        <v>12</v>
      </c>
      <c r="O323" s="12">
        <v>8.4</v>
      </c>
    </row>
    <row r="324" spans="1:15" x14ac:dyDescent="0.25">
      <c r="A324" s="9"/>
      <c r="B324" s="9" t="s">
        <v>85</v>
      </c>
      <c r="C324" s="19" t="s">
        <v>101</v>
      </c>
      <c r="D324" s="15">
        <f>D307+D315+D317+D319+D321+D322+D323</f>
        <v>50.79999999999999</v>
      </c>
      <c r="E324" s="15">
        <f t="shared" ref="E324:O324" si="70">E307+E315+E317+E319+E321+E322+E323</f>
        <v>37.4</v>
      </c>
      <c r="F324" s="15">
        <f t="shared" si="70"/>
        <v>108.1</v>
      </c>
      <c r="G324" s="15">
        <f t="shared" si="70"/>
        <v>852.9</v>
      </c>
      <c r="H324" s="15">
        <f t="shared" si="70"/>
        <v>0.94000000000000006</v>
      </c>
      <c r="I324" s="15">
        <f t="shared" si="70"/>
        <v>182.5</v>
      </c>
      <c r="J324" s="15">
        <f t="shared" si="70"/>
        <v>1.43</v>
      </c>
      <c r="K324" s="15">
        <f t="shared" si="70"/>
        <v>1.87</v>
      </c>
      <c r="L324" s="15">
        <f t="shared" si="70"/>
        <v>309.8</v>
      </c>
      <c r="M324" s="15">
        <f t="shared" si="70"/>
        <v>642.99999999999989</v>
      </c>
      <c r="N324" s="15">
        <f t="shared" si="70"/>
        <v>183.84</v>
      </c>
      <c r="O324" s="15">
        <f t="shared" si="70"/>
        <v>17.87</v>
      </c>
    </row>
    <row r="325" spans="1:15" x14ac:dyDescent="0.25">
      <c r="A325" s="9"/>
      <c r="B325" s="9"/>
      <c r="C325" s="20" t="s">
        <v>102</v>
      </c>
      <c r="D325" s="17">
        <f>D307+D316+D318+D320+D321+D322+D323</f>
        <v>59.079999999999991</v>
      </c>
      <c r="E325" s="17">
        <f t="shared" ref="E325:O325" si="71">E307+E316+E318+E320+E321+E322+E323</f>
        <v>45.339999999999996</v>
      </c>
      <c r="F325" s="17">
        <f t="shared" si="71"/>
        <v>114.68</v>
      </c>
      <c r="G325" s="17">
        <f t="shared" si="71"/>
        <v>968.42</v>
      </c>
      <c r="H325" s="17">
        <f t="shared" si="71"/>
        <v>1.002</v>
      </c>
      <c r="I325" s="17">
        <f t="shared" si="71"/>
        <v>193.94</v>
      </c>
      <c r="J325" s="17">
        <f t="shared" si="71"/>
        <v>1.6459999999999999</v>
      </c>
      <c r="K325" s="17">
        <f t="shared" si="71"/>
        <v>2.032</v>
      </c>
      <c r="L325" s="17">
        <f t="shared" si="71"/>
        <v>349.56000000000006</v>
      </c>
      <c r="M325" s="17">
        <f t="shared" si="71"/>
        <v>746.05999999999983</v>
      </c>
      <c r="N325" s="17">
        <f t="shared" si="71"/>
        <v>204.02800000000002</v>
      </c>
      <c r="O325" s="17">
        <f t="shared" si="71"/>
        <v>19.253999999999998</v>
      </c>
    </row>
    <row r="326" spans="1:15" x14ac:dyDescent="0.25">
      <c r="A326" s="9"/>
      <c r="B326" s="9" t="s">
        <v>103</v>
      </c>
      <c r="C326" s="19" t="s">
        <v>101</v>
      </c>
      <c r="D326" s="15">
        <f t="shared" ref="D326:O326" si="72">D304+D324</f>
        <v>76.459999999999994</v>
      </c>
      <c r="E326" s="15">
        <f t="shared" si="72"/>
        <v>68.5</v>
      </c>
      <c r="F326" s="14">
        <f t="shared" si="72"/>
        <v>253.5</v>
      </c>
      <c r="G326" s="14">
        <f t="shared" si="72"/>
        <v>1790.1</v>
      </c>
      <c r="H326" s="15">
        <f t="shared" si="72"/>
        <v>1.69</v>
      </c>
      <c r="I326" s="14">
        <f t="shared" si="72"/>
        <v>187.54</v>
      </c>
      <c r="J326" s="15">
        <f t="shared" si="72"/>
        <v>1.63</v>
      </c>
      <c r="K326" s="15">
        <f t="shared" si="72"/>
        <v>4.96</v>
      </c>
      <c r="L326" s="14">
        <f t="shared" si="72"/>
        <v>916</v>
      </c>
      <c r="M326" s="15">
        <f t="shared" si="72"/>
        <v>1273.8999999999999</v>
      </c>
      <c r="N326" s="15">
        <f t="shared" si="72"/>
        <v>507.68000000000006</v>
      </c>
      <c r="O326" s="15">
        <f t="shared" si="72"/>
        <v>29.1</v>
      </c>
    </row>
    <row r="327" spans="1:15" x14ac:dyDescent="0.25">
      <c r="A327" s="9"/>
      <c r="B327" s="9"/>
      <c r="C327" s="20" t="s">
        <v>102</v>
      </c>
      <c r="D327" s="17">
        <f>D305+D325</f>
        <v>86.22999999999999</v>
      </c>
      <c r="E327" s="17">
        <f t="shared" ref="E327:O327" si="73">E305+E325</f>
        <v>79.414999999999992</v>
      </c>
      <c r="F327" s="17">
        <f t="shared" si="73"/>
        <v>271.60500000000002</v>
      </c>
      <c r="G327" s="17">
        <f t="shared" si="73"/>
        <v>1985.0450000000001</v>
      </c>
      <c r="H327" s="17">
        <f t="shared" si="73"/>
        <v>1.772</v>
      </c>
      <c r="I327" s="17">
        <f t="shared" si="73"/>
        <v>199.30500000000001</v>
      </c>
      <c r="J327" s="17">
        <f t="shared" si="73"/>
        <v>1.8684999999999998</v>
      </c>
      <c r="K327" s="17">
        <f t="shared" si="73"/>
        <v>5.1970000000000001</v>
      </c>
      <c r="L327" s="17">
        <f t="shared" si="73"/>
        <v>987.06000000000006</v>
      </c>
      <c r="M327" s="17">
        <f t="shared" si="73"/>
        <v>1418.6849999999999</v>
      </c>
      <c r="N327" s="17">
        <f t="shared" si="73"/>
        <v>537.62800000000004</v>
      </c>
      <c r="O327" s="17">
        <f t="shared" si="73"/>
        <v>30.628999999999998</v>
      </c>
    </row>
    <row r="335" spans="1:15" ht="22.5" customHeight="1" x14ac:dyDescent="0.25">
      <c r="A335" s="49" t="s">
        <v>169</v>
      </c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</row>
    <row r="336" spans="1:15" ht="22.5" customHeight="1" x14ac:dyDescent="0.25">
      <c r="A336" s="46" t="s">
        <v>67</v>
      </c>
      <c r="B336" s="46" t="s">
        <v>68</v>
      </c>
      <c r="C336" s="47" t="s">
        <v>39</v>
      </c>
      <c r="D336" s="43" t="s">
        <v>0</v>
      </c>
      <c r="E336" s="43"/>
      <c r="F336" s="43"/>
      <c r="G336" s="48" t="s">
        <v>72</v>
      </c>
      <c r="H336" s="43" t="s">
        <v>73</v>
      </c>
      <c r="I336" s="43"/>
      <c r="J336" s="43"/>
      <c r="K336" s="43"/>
      <c r="L336" s="43" t="s">
        <v>74</v>
      </c>
      <c r="M336" s="43"/>
      <c r="N336" s="43"/>
      <c r="O336" s="43"/>
    </row>
    <row r="337" spans="1:15" ht="58.5" customHeight="1" x14ac:dyDescent="0.25">
      <c r="A337" s="46"/>
      <c r="B337" s="46"/>
      <c r="C337" s="47"/>
      <c r="D337" s="7" t="s">
        <v>69</v>
      </c>
      <c r="E337" s="7" t="s">
        <v>70</v>
      </c>
      <c r="F337" s="7" t="s">
        <v>71</v>
      </c>
      <c r="G337" s="48"/>
      <c r="H337" s="8" t="s">
        <v>6</v>
      </c>
      <c r="I337" s="8" t="s">
        <v>7</v>
      </c>
      <c r="J337" s="8" t="s">
        <v>8</v>
      </c>
      <c r="K337" s="8" t="s">
        <v>9</v>
      </c>
      <c r="L337" s="8" t="s">
        <v>75</v>
      </c>
      <c r="M337" s="8" t="s">
        <v>76</v>
      </c>
      <c r="N337" s="8" t="s">
        <v>12</v>
      </c>
      <c r="O337" s="8" t="s">
        <v>13</v>
      </c>
    </row>
    <row r="338" spans="1:15" x14ac:dyDescent="0.25">
      <c r="A338" s="9"/>
      <c r="B338" s="10" t="s">
        <v>78</v>
      </c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</row>
    <row r="339" spans="1:15" x14ac:dyDescent="0.25">
      <c r="A339" s="9">
        <v>209</v>
      </c>
      <c r="B339" s="11" t="s">
        <v>170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</row>
    <row r="340" spans="1:15" x14ac:dyDescent="0.25">
      <c r="A340" s="9"/>
      <c r="B340" s="9" t="s">
        <v>171</v>
      </c>
      <c r="C340" s="12"/>
      <c r="D340" s="12">
        <v>12.7</v>
      </c>
      <c r="E340" s="12">
        <v>11.5</v>
      </c>
      <c r="F340" s="12">
        <v>0.7</v>
      </c>
      <c r="G340" s="12">
        <v>157</v>
      </c>
      <c r="H340" s="12">
        <v>7.0000000000000007E-2</v>
      </c>
      <c r="I340" s="12"/>
      <c r="J340" s="12">
        <v>0.2</v>
      </c>
      <c r="K340" s="12"/>
      <c r="L340" s="12">
        <v>55</v>
      </c>
      <c r="M340" s="12">
        <v>192</v>
      </c>
      <c r="N340" s="12">
        <v>12</v>
      </c>
      <c r="O340" s="12">
        <v>2.5</v>
      </c>
    </row>
    <row r="341" spans="1:15" x14ac:dyDescent="0.25">
      <c r="A341" s="9"/>
      <c r="B341" s="9" t="s">
        <v>81</v>
      </c>
      <c r="C341" s="12"/>
      <c r="D341" s="12">
        <v>2.2000000000000002</v>
      </c>
      <c r="E341" s="12">
        <v>2.5</v>
      </c>
      <c r="F341" s="12">
        <v>3.7</v>
      </c>
      <c r="G341" s="12">
        <v>46.4</v>
      </c>
      <c r="H341" s="12">
        <v>0.04</v>
      </c>
      <c r="I341" s="12">
        <v>1.3</v>
      </c>
      <c r="J341" s="12">
        <v>0.03</v>
      </c>
      <c r="K341" s="12">
        <v>0.09</v>
      </c>
      <c r="L341" s="12">
        <v>120</v>
      </c>
      <c r="M341" s="12">
        <v>90</v>
      </c>
      <c r="N341" s="12">
        <v>14</v>
      </c>
      <c r="O341" s="12">
        <v>0.06</v>
      </c>
    </row>
    <row r="342" spans="1:15" x14ac:dyDescent="0.25">
      <c r="A342" s="9"/>
      <c r="B342" s="9" t="s">
        <v>83</v>
      </c>
      <c r="C342" s="12"/>
      <c r="D342" s="12">
        <v>0.03</v>
      </c>
      <c r="E342" s="12">
        <v>4.0999999999999996</v>
      </c>
      <c r="F342" s="12">
        <v>0.04</v>
      </c>
      <c r="G342" s="12">
        <v>37.4</v>
      </c>
      <c r="H342" s="12"/>
      <c r="I342" s="12"/>
      <c r="J342" s="12">
        <v>0.03</v>
      </c>
      <c r="K342" s="12"/>
      <c r="L342" s="12">
        <v>0.6</v>
      </c>
      <c r="M342" s="12">
        <v>0.9</v>
      </c>
      <c r="N342" s="12">
        <v>0.02</v>
      </c>
      <c r="O342" s="12">
        <v>0.01</v>
      </c>
    </row>
    <row r="343" spans="1:15" x14ac:dyDescent="0.25">
      <c r="A343" s="9"/>
      <c r="B343" s="9"/>
      <c r="C343" s="13">
        <v>150</v>
      </c>
      <c r="D343" s="15">
        <f t="shared" ref="D343:J343" si="74">SUM(D340:D342)</f>
        <v>14.929999999999998</v>
      </c>
      <c r="E343" s="15">
        <f t="shared" si="74"/>
        <v>18.100000000000001</v>
      </c>
      <c r="F343" s="15">
        <f t="shared" si="74"/>
        <v>4.4400000000000004</v>
      </c>
      <c r="G343" s="15">
        <f t="shared" si="74"/>
        <v>240.8</v>
      </c>
      <c r="H343" s="15">
        <f t="shared" si="74"/>
        <v>0.11000000000000001</v>
      </c>
      <c r="I343" s="15">
        <f t="shared" si="74"/>
        <v>1.3</v>
      </c>
      <c r="J343" s="15">
        <f t="shared" si="74"/>
        <v>0.26</v>
      </c>
      <c r="K343" s="15">
        <f>SUM(K340:K342)</f>
        <v>0.09</v>
      </c>
      <c r="L343" s="15">
        <f>SUM(L340:L342)</f>
        <v>175.6</v>
      </c>
      <c r="M343" s="15">
        <f>SUM(M340:M342)</f>
        <v>282.89999999999998</v>
      </c>
      <c r="N343" s="15">
        <f>SUM(N340:N342)</f>
        <v>26.02</v>
      </c>
      <c r="O343" s="15">
        <f>SUM(O340:O342)</f>
        <v>2.57</v>
      </c>
    </row>
    <row r="344" spans="1:15" x14ac:dyDescent="0.25">
      <c r="A344" s="9"/>
      <c r="B344" s="9"/>
      <c r="C344" s="16">
        <v>200</v>
      </c>
      <c r="D344" s="17">
        <v>19.899999999999999</v>
      </c>
      <c r="E344" s="17">
        <v>24.1</v>
      </c>
      <c r="F344" s="17">
        <v>5.92</v>
      </c>
      <c r="G344" s="17">
        <v>321</v>
      </c>
      <c r="H344" s="17">
        <v>0.14000000000000001</v>
      </c>
      <c r="I344" s="17">
        <v>1.7</v>
      </c>
      <c r="J344" s="17">
        <v>0.34</v>
      </c>
      <c r="K344" s="17">
        <v>0.12</v>
      </c>
      <c r="L344" s="17">
        <v>234.1</v>
      </c>
      <c r="M344" s="17">
        <v>377.2</v>
      </c>
      <c r="N344" s="17">
        <v>34.6</v>
      </c>
      <c r="O344" s="17">
        <v>3.42</v>
      </c>
    </row>
    <row r="345" spans="1:15" x14ac:dyDescent="0.25">
      <c r="A345" s="9"/>
      <c r="B345" s="11" t="s">
        <v>172</v>
      </c>
      <c r="C345" s="12">
        <v>100</v>
      </c>
      <c r="D345" s="18">
        <v>2.5</v>
      </c>
      <c r="E345" s="12">
        <v>0.7</v>
      </c>
      <c r="F345" s="12">
        <v>4.25</v>
      </c>
      <c r="G345" s="12">
        <v>35</v>
      </c>
      <c r="H345" s="12">
        <v>0.02</v>
      </c>
      <c r="I345" s="12">
        <v>0.3</v>
      </c>
      <c r="J345" s="12">
        <v>0.01</v>
      </c>
      <c r="K345" s="12">
        <v>0.3</v>
      </c>
      <c r="L345" s="12">
        <v>62</v>
      </c>
      <c r="M345" s="12">
        <v>47</v>
      </c>
      <c r="N345" s="12">
        <v>7.5</v>
      </c>
      <c r="O345" s="12">
        <v>0.05</v>
      </c>
    </row>
    <row r="346" spans="1:15" x14ac:dyDescent="0.25">
      <c r="A346" s="9">
        <v>747</v>
      </c>
      <c r="B346" s="9" t="s">
        <v>84</v>
      </c>
      <c r="C346" s="12">
        <v>200</v>
      </c>
      <c r="D346" s="12"/>
      <c r="E346" s="12"/>
      <c r="F346" s="12">
        <v>19.899999999999999</v>
      </c>
      <c r="G346" s="12">
        <v>74.8</v>
      </c>
      <c r="H346" s="12">
        <v>0.02</v>
      </c>
      <c r="I346" s="12">
        <v>10.199999999999999</v>
      </c>
      <c r="J346" s="12"/>
      <c r="K346" s="12">
        <v>0.01</v>
      </c>
      <c r="L346" s="12">
        <v>9.9</v>
      </c>
      <c r="M346" s="12">
        <v>16.5</v>
      </c>
      <c r="N346" s="12">
        <v>8.8000000000000007</v>
      </c>
      <c r="O346" s="12">
        <v>1.64</v>
      </c>
    </row>
    <row r="347" spans="1:15" x14ac:dyDescent="0.25">
      <c r="A347" s="9"/>
      <c r="B347" s="9" t="s">
        <v>16</v>
      </c>
      <c r="C347" s="12">
        <v>50</v>
      </c>
      <c r="D347" s="12">
        <v>4.0999999999999996</v>
      </c>
      <c r="E347" s="12">
        <v>0.6</v>
      </c>
      <c r="F347" s="12">
        <v>24.1</v>
      </c>
      <c r="G347" s="12">
        <v>113.5</v>
      </c>
      <c r="H347" s="12">
        <v>0.5</v>
      </c>
      <c r="I347" s="12"/>
      <c r="J347" s="12"/>
      <c r="K347" s="12">
        <v>0.7</v>
      </c>
      <c r="L347" s="12">
        <v>7.5</v>
      </c>
      <c r="M347" s="12">
        <v>35</v>
      </c>
      <c r="N347" s="12">
        <v>12</v>
      </c>
      <c r="O347" s="12">
        <v>8.5</v>
      </c>
    </row>
    <row r="348" spans="1:15" x14ac:dyDescent="0.25">
      <c r="A348" s="9"/>
      <c r="B348" s="9" t="s">
        <v>85</v>
      </c>
      <c r="C348" s="19" t="s">
        <v>101</v>
      </c>
      <c r="D348" s="15">
        <f>D343+D345+D346+D347</f>
        <v>21.53</v>
      </c>
      <c r="E348" s="15">
        <f t="shared" ref="E348:O348" si="75">E343+E345+E346</f>
        <v>18.8</v>
      </c>
      <c r="F348" s="15">
        <f t="shared" si="75"/>
        <v>28.59</v>
      </c>
      <c r="G348" s="15">
        <f t="shared" si="75"/>
        <v>350.6</v>
      </c>
      <c r="H348" s="15">
        <f t="shared" si="75"/>
        <v>0.15</v>
      </c>
      <c r="I348" s="15">
        <f t="shared" si="75"/>
        <v>11.799999999999999</v>
      </c>
      <c r="J348" s="15">
        <f t="shared" si="75"/>
        <v>0.27</v>
      </c>
      <c r="K348" s="15">
        <f t="shared" si="75"/>
        <v>0.4</v>
      </c>
      <c r="L348" s="15">
        <f t="shared" si="75"/>
        <v>247.5</v>
      </c>
      <c r="M348" s="15">
        <f t="shared" si="75"/>
        <v>346.4</v>
      </c>
      <c r="N348" s="15">
        <f t="shared" si="75"/>
        <v>42.319999999999993</v>
      </c>
      <c r="O348" s="15">
        <f t="shared" si="75"/>
        <v>4.26</v>
      </c>
    </row>
    <row r="349" spans="1:15" x14ac:dyDescent="0.25">
      <c r="A349" s="9"/>
      <c r="B349" s="9"/>
      <c r="C349" s="20" t="s">
        <v>102</v>
      </c>
      <c r="D349" s="17">
        <f>D344+D345+D346+D347</f>
        <v>26.5</v>
      </c>
      <c r="E349" s="17">
        <f t="shared" ref="E349:O349" si="76">E344+E345+E346+E347</f>
        <v>25.400000000000002</v>
      </c>
      <c r="F349" s="17">
        <f t="shared" si="76"/>
        <v>54.17</v>
      </c>
      <c r="G349" s="17">
        <f t="shared" si="76"/>
        <v>544.29999999999995</v>
      </c>
      <c r="H349" s="17">
        <f t="shared" si="76"/>
        <v>0.67999999999999994</v>
      </c>
      <c r="I349" s="17">
        <f t="shared" si="76"/>
        <v>12.2</v>
      </c>
      <c r="J349" s="17">
        <f t="shared" si="76"/>
        <v>0.35000000000000003</v>
      </c>
      <c r="K349" s="17">
        <f t="shared" si="76"/>
        <v>1.1299999999999999</v>
      </c>
      <c r="L349" s="17">
        <f t="shared" si="76"/>
        <v>313.5</v>
      </c>
      <c r="M349" s="17">
        <f t="shared" si="76"/>
        <v>475.7</v>
      </c>
      <c r="N349" s="17">
        <f t="shared" si="76"/>
        <v>62.900000000000006</v>
      </c>
      <c r="O349" s="17">
        <f t="shared" si="76"/>
        <v>13.61</v>
      </c>
    </row>
    <row r="350" spans="1:15" x14ac:dyDescent="0.25">
      <c r="A350" s="9"/>
      <c r="B350" s="10" t="s">
        <v>86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</row>
    <row r="351" spans="1:15" x14ac:dyDescent="0.25">
      <c r="A351" s="9">
        <v>2</v>
      </c>
      <c r="B351" s="9" t="s">
        <v>173</v>
      </c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</row>
    <row r="352" spans="1:15" x14ac:dyDescent="0.25">
      <c r="A352" s="9"/>
      <c r="B352" s="9" t="s">
        <v>123</v>
      </c>
      <c r="C352" s="24"/>
      <c r="D352" s="24">
        <v>1.1000000000000001</v>
      </c>
      <c r="E352" s="24"/>
      <c r="F352" s="24">
        <v>3.7</v>
      </c>
      <c r="G352" s="24">
        <v>19.8</v>
      </c>
      <c r="H352" s="24">
        <v>0.03</v>
      </c>
      <c r="I352" s="24">
        <v>45</v>
      </c>
      <c r="J352" s="24"/>
      <c r="K352" s="24"/>
      <c r="L352" s="24">
        <v>48</v>
      </c>
      <c r="M352" s="24">
        <v>31</v>
      </c>
      <c r="N352" s="24">
        <v>16</v>
      </c>
      <c r="O352" s="24">
        <v>0.6</v>
      </c>
    </row>
    <row r="353" spans="1:15" x14ac:dyDescent="0.25">
      <c r="A353" s="9"/>
      <c r="B353" s="9" t="s">
        <v>96</v>
      </c>
      <c r="C353" s="24"/>
      <c r="D353" s="24">
        <v>0.2</v>
      </c>
      <c r="E353" s="24"/>
      <c r="F353" s="24">
        <v>1.1000000000000001</v>
      </c>
      <c r="G353" s="24">
        <v>5.2</v>
      </c>
      <c r="H353" s="24">
        <v>0.01</v>
      </c>
      <c r="I353" s="24">
        <v>0.7</v>
      </c>
      <c r="J353" s="24"/>
      <c r="K353" s="24">
        <v>0.09</v>
      </c>
      <c r="L353" s="24">
        <v>7.6</v>
      </c>
      <c r="M353" s="24">
        <v>8.1999999999999993</v>
      </c>
      <c r="N353" s="24">
        <v>5.7</v>
      </c>
      <c r="O353" s="24">
        <v>0.1</v>
      </c>
    </row>
    <row r="354" spans="1:15" x14ac:dyDescent="0.25">
      <c r="A354" s="9"/>
      <c r="B354" s="9" t="s">
        <v>82</v>
      </c>
      <c r="C354" s="24"/>
      <c r="D354" s="24"/>
      <c r="E354" s="24"/>
      <c r="F354" s="24">
        <v>0.9</v>
      </c>
      <c r="G354" s="24">
        <v>3.9</v>
      </c>
      <c r="H354" s="24"/>
      <c r="I354" s="24"/>
      <c r="J354" s="24"/>
      <c r="K354" s="24"/>
      <c r="L354" s="24"/>
      <c r="M354" s="24"/>
      <c r="N354" s="24"/>
      <c r="O354" s="24"/>
    </row>
    <row r="355" spans="1:15" x14ac:dyDescent="0.25">
      <c r="A355" s="9"/>
      <c r="B355" s="9" t="s">
        <v>91</v>
      </c>
      <c r="C355" s="24"/>
      <c r="D355" s="24"/>
      <c r="E355" s="24">
        <v>9.9</v>
      </c>
      <c r="F355" s="24"/>
      <c r="G355" s="24">
        <v>89.9</v>
      </c>
      <c r="H355" s="24"/>
      <c r="I355" s="24"/>
      <c r="J355" s="24"/>
      <c r="K355" s="24">
        <v>6.7</v>
      </c>
      <c r="L355" s="24"/>
      <c r="M355" s="24"/>
      <c r="N355" s="24"/>
      <c r="O355" s="24"/>
    </row>
    <row r="356" spans="1:15" x14ac:dyDescent="0.25">
      <c r="A356" s="9"/>
      <c r="B356" s="9"/>
      <c r="C356" s="13">
        <v>100</v>
      </c>
      <c r="D356" s="15">
        <f t="shared" ref="D356:O356" si="77">SUM(D352:D355)</f>
        <v>1.3</v>
      </c>
      <c r="E356" s="15">
        <f t="shared" si="77"/>
        <v>9.9</v>
      </c>
      <c r="F356" s="15">
        <f t="shared" si="77"/>
        <v>5.7000000000000011</v>
      </c>
      <c r="G356" s="15">
        <f t="shared" si="77"/>
        <v>118.80000000000001</v>
      </c>
      <c r="H356" s="15">
        <f t="shared" si="77"/>
        <v>0.04</v>
      </c>
      <c r="I356" s="15">
        <f t="shared" si="77"/>
        <v>45.7</v>
      </c>
      <c r="J356" s="15">
        <f t="shared" si="77"/>
        <v>0</v>
      </c>
      <c r="K356" s="15">
        <f t="shared" si="77"/>
        <v>6.79</v>
      </c>
      <c r="L356" s="15">
        <f t="shared" si="77"/>
        <v>55.6</v>
      </c>
      <c r="M356" s="15">
        <f t="shared" si="77"/>
        <v>39.200000000000003</v>
      </c>
      <c r="N356" s="15">
        <f t="shared" si="77"/>
        <v>21.7</v>
      </c>
      <c r="O356" s="15">
        <f t="shared" si="77"/>
        <v>0.7</v>
      </c>
    </row>
    <row r="357" spans="1:15" ht="26.25" x14ac:dyDescent="0.25">
      <c r="A357" s="9"/>
      <c r="B357" s="11" t="s">
        <v>174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</row>
    <row r="358" spans="1:15" x14ac:dyDescent="0.25">
      <c r="A358" s="9"/>
      <c r="B358" s="9" t="s">
        <v>93</v>
      </c>
      <c r="C358" s="12"/>
      <c r="D358" s="12">
        <v>1.2</v>
      </c>
      <c r="E358" s="12"/>
      <c r="F358" s="12">
        <v>14</v>
      </c>
      <c r="G358" s="12">
        <v>62</v>
      </c>
      <c r="H358" s="12">
        <v>0.13</v>
      </c>
      <c r="I358" s="12">
        <v>20</v>
      </c>
      <c r="J358" s="12"/>
      <c r="K358" s="12">
        <v>0.1</v>
      </c>
      <c r="L358" s="12">
        <v>10</v>
      </c>
      <c r="M358" s="12">
        <v>58</v>
      </c>
      <c r="N358" s="12">
        <v>23</v>
      </c>
      <c r="O358" s="12">
        <v>0.9</v>
      </c>
    </row>
    <row r="359" spans="1:15" x14ac:dyDescent="0.25">
      <c r="A359" s="9"/>
      <c r="B359" s="9" t="s">
        <v>95</v>
      </c>
      <c r="C359" s="12"/>
      <c r="D359" s="12">
        <v>0.2</v>
      </c>
      <c r="E359" s="12"/>
      <c r="F359" s="12">
        <v>0.7</v>
      </c>
      <c r="G359" s="12">
        <v>4.0999999999999996</v>
      </c>
      <c r="H359" s="12">
        <v>0.01</v>
      </c>
      <c r="I359" s="12">
        <v>2</v>
      </c>
      <c r="J359" s="12"/>
      <c r="K359" s="12">
        <v>0.02</v>
      </c>
      <c r="L359" s="12"/>
      <c r="M359" s="12"/>
      <c r="N359" s="12"/>
      <c r="O359" s="12"/>
    </row>
    <row r="360" spans="1:15" x14ac:dyDescent="0.25">
      <c r="A360" s="9"/>
      <c r="B360" s="9" t="s">
        <v>96</v>
      </c>
      <c r="C360" s="12"/>
      <c r="D360" s="12">
        <v>0.1</v>
      </c>
      <c r="E360" s="12"/>
      <c r="F360" s="12">
        <v>0.6</v>
      </c>
      <c r="G360" s="12">
        <v>3.2</v>
      </c>
      <c r="H360" s="12">
        <v>0.01</v>
      </c>
      <c r="I360" s="12">
        <v>0.7</v>
      </c>
      <c r="J360" s="12"/>
      <c r="K360" s="12">
        <v>0.09</v>
      </c>
      <c r="L360" s="12">
        <v>7.6</v>
      </c>
      <c r="M360" s="12">
        <v>8.1999999999999993</v>
      </c>
      <c r="N360" s="12">
        <v>5.7</v>
      </c>
      <c r="O360" s="12">
        <v>0.1</v>
      </c>
    </row>
    <row r="361" spans="1:15" x14ac:dyDescent="0.25">
      <c r="A361" s="9"/>
      <c r="B361" s="9" t="s">
        <v>83</v>
      </c>
      <c r="C361" s="12"/>
      <c r="D361" s="12">
        <v>0.1</v>
      </c>
      <c r="E361" s="12">
        <v>8.1999999999999993</v>
      </c>
      <c r="F361" s="12">
        <v>0.1</v>
      </c>
      <c r="G361" s="12">
        <v>74.8</v>
      </c>
      <c r="H361" s="12"/>
      <c r="I361" s="12"/>
      <c r="J361" s="12">
        <v>0.06</v>
      </c>
      <c r="K361" s="12"/>
      <c r="L361" s="12">
        <v>1.2</v>
      </c>
      <c r="M361" s="12">
        <v>1.9</v>
      </c>
      <c r="N361" s="12">
        <v>0.04</v>
      </c>
      <c r="O361" s="12">
        <v>0.02</v>
      </c>
    </row>
    <row r="362" spans="1:15" x14ac:dyDescent="0.25">
      <c r="A362" s="9"/>
      <c r="B362" s="9" t="s">
        <v>98</v>
      </c>
      <c r="C362" s="13">
        <v>250</v>
      </c>
      <c r="D362" s="15">
        <f t="shared" ref="D362:O362" si="78">SUM(D358:D361)</f>
        <v>1.6</v>
      </c>
      <c r="E362" s="15">
        <f t="shared" si="78"/>
        <v>8.1999999999999993</v>
      </c>
      <c r="F362" s="15">
        <f t="shared" si="78"/>
        <v>15.399999999999999</v>
      </c>
      <c r="G362" s="15">
        <f t="shared" si="78"/>
        <v>144.1</v>
      </c>
      <c r="H362" s="15">
        <f t="shared" si="78"/>
        <v>0.15000000000000002</v>
      </c>
      <c r="I362" s="15">
        <f t="shared" si="78"/>
        <v>22.7</v>
      </c>
      <c r="J362" s="15">
        <f t="shared" si="78"/>
        <v>0.06</v>
      </c>
      <c r="K362" s="15">
        <f t="shared" si="78"/>
        <v>0.21000000000000002</v>
      </c>
      <c r="L362" s="15">
        <f t="shared" si="78"/>
        <v>18.8</v>
      </c>
      <c r="M362" s="15">
        <f t="shared" si="78"/>
        <v>68.100000000000009</v>
      </c>
      <c r="N362" s="15">
        <f t="shared" si="78"/>
        <v>28.74</v>
      </c>
      <c r="O362" s="15">
        <f t="shared" si="78"/>
        <v>1.02</v>
      </c>
    </row>
    <row r="363" spans="1:15" x14ac:dyDescent="0.25">
      <c r="A363" s="9"/>
      <c r="B363" s="9"/>
      <c r="C363" s="21">
        <v>300</v>
      </c>
      <c r="D363" s="17">
        <f>D362/5+D362</f>
        <v>1.9200000000000002</v>
      </c>
      <c r="E363" s="17">
        <f t="shared" ref="E363:O363" si="79">E362/5+E362</f>
        <v>9.84</v>
      </c>
      <c r="F363" s="17">
        <f t="shared" si="79"/>
        <v>18.479999999999997</v>
      </c>
      <c r="G363" s="17">
        <f t="shared" si="79"/>
        <v>172.92</v>
      </c>
      <c r="H363" s="17">
        <f t="shared" si="79"/>
        <v>0.18000000000000002</v>
      </c>
      <c r="I363" s="17">
        <f t="shared" si="79"/>
        <v>27.24</v>
      </c>
      <c r="J363" s="17">
        <f t="shared" si="79"/>
        <v>7.1999999999999995E-2</v>
      </c>
      <c r="K363" s="17">
        <f t="shared" si="79"/>
        <v>0.252</v>
      </c>
      <c r="L363" s="17">
        <f t="shared" si="79"/>
        <v>22.560000000000002</v>
      </c>
      <c r="M363" s="17">
        <f t="shared" si="79"/>
        <v>81.720000000000013</v>
      </c>
      <c r="N363" s="17">
        <f t="shared" si="79"/>
        <v>34.488</v>
      </c>
      <c r="O363" s="17">
        <f t="shared" si="79"/>
        <v>1.224</v>
      </c>
    </row>
    <row r="364" spans="1:15" ht="26.25" x14ac:dyDescent="0.25">
      <c r="A364" s="9"/>
      <c r="B364" s="11" t="s">
        <v>175</v>
      </c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</row>
    <row r="365" spans="1:15" x14ac:dyDescent="0.25">
      <c r="A365" s="9"/>
      <c r="B365" s="11" t="s">
        <v>123</v>
      </c>
      <c r="C365" s="24"/>
      <c r="D365" s="24">
        <v>2.1</v>
      </c>
      <c r="E365" s="24"/>
      <c r="F365" s="24">
        <v>6.4</v>
      </c>
      <c r="G365" s="24">
        <v>33.6</v>
      </c>
      <c r="H365" s="24">
        <v>0.04</v>
      </c>
      <c r="I365" s="24">
        <v>65</v>
      </c>
      <c r="J365" s="24"/>
      <c r="K365" s="24"/>
      <c r="L365" s="24">
        <v>68</v>
      </c>
      <c r="M365" s="24">
        <v>45</v>
      </c>
      <c r="N365" s="24">
        <v>24</v>
      </c>
      <c r="O365" s="24">
        <v>0.9</v>
      </c>
    </row>
    <row r="366" spans="1:15" x14ac:dyDescent="0.25">
      <c r="A366" s="9"/>
      <c r="B366" s="11" t="s">
        <v>114</v>
      </c>
      <c r="C366" s="24"/>
      <c r="D366" s="24">
        <v>14.1</v>
      </c>
      <c r="E366" s="24">
        <v>4.9000000000000004</v>
      </c>
      <c r="F366" s="24"/>
      <c r="G366" s="24">
        <v>100.8</v>
      </c>
      <c r="H366" s="24">
        <v>0.06</v>
      </c>
      <c r="I366" s="24"/>
      <c r="J366" s="24"/>
      <c r="K366" s="24">
        <v>0.5</v>
      </c>
      <c r="L366" s="24">
        <v>9</v>
      </c>
      <c r="M366" s="24">
        <v>188</v>
      </c>
      <c r="N366" s="24">
        <v>22</v>
      </c>
      <c r="O366" s="24">
        <v>2.7</v>
      </c>
    </row>
    <row r="367" spans="1:15" x14ac:dyDescent="0.25">
      <c r="A367" s="9"/>
      <c r="B367" s="11" t="s">
        <v>156</v>
      </c>
      <c r="C367" s="24"/>
      <c r="D367" s="24">
        <v>0.7</v>
      </c>
      <c r="E367" s="24">
        <v>0.06</v>
      </c>
      <c r="F367" s="24">
        <v>7.7</v>
      </c>
      <c r="G367" s="24">
        <v>32.299999999999997</v>
      </c>
      <c r="H367" s="24">
        <v>0.01</v>
      </c>
      <c r="I367" s="24"/>
      <c r="J367" s="24"/>
      <c r="K367" s="24">
        <v>0.04</v>
      </c>
      <c r="L367" s="24">
        <v>0.8</v>
      </c>
      <c r="M367" s="24">
        <v>15</v>
      </c>
      <c r="N367" s="24">
        <v>5</v>
      </c>
      <c r="O367" s="24">
        <v>0.1</v>
      </c>
    </row>
    <row r="368" spans="1:15" x14ac:dyDescent="0.25">
      <c r="A368" s="9"/>
      <c r="B368" s="11" t="s">
        <v>95</v>
      </c>
      <c r="C368" s="24"/>
      <c r="D368" s="12">
        <v>0.2</v>
      </c>
      <c r="E368" s="12"/>
      <c r="F368" s="12">
        <v>0.7</v>
      </c>
      <c r="G368" s="12">
        <v>4.0999999999999996</v>
      </c>
      <c r="H368" s="12">
        <v>0.01</v>
      </c>
      <c r="I368" s="12">
        <v>2</v>
      </c>
      <c r="J368" s="12"/>
      <c r="K368" s="12">
        <v>0.02</v>
      </c>
      <c r="L368" s="24"/>
      <c r="M368" s="24"/>
      <c r="N368" s="24"/>
      <c r="O368" s="24"/>
    </row>
    <row r="369" spans="1:15" x14ac:dyDescent="0.25">
      <c r="A369" s="9"/>
      <c r="B369" s="11"/>
      <c r="C369" s="13">
        <v>200</v>
      </c>
      <c r="D369" s="13">
        <f>SUM(D365:D368)</f>
        <v>17.099999999999998</v>
      </c>
      <c r="E369" s="13">
        <f t="shared" ref="E369:O369" si="80">SUM(E365:E368)</f>
        <v>4.96</v>
      </c>
      <c r="F369" s="13">
        <f t="shared" si="80"/>
        <v>14.8</v>
      </c>
      <c r="G369" s="13">
        <f t="shared" si="80"/>
        <v>170.79999999999998</v>
      </c>
      <c r="H369" s="13">
        <f t="shared" si="80"/>
        <v>0.12</v>
      </c>
      <c r="I369" s="13">
        <f t="shared" si="80"/>
        <v>67</v>
      </c>
      <c r="J369" s="13">
        <f t="shared" si="80"/>
        <v>0</v>
      </c>
      <c r="K369" s="13">
        <f t="shared" si="80"/>
        <v>0.56000000000000005</v>
      </c>
      <c r="L369" s="13">
        <f t="shared" si="80"/>
        <v>77.8</v>
      </c>
      <c r="M369" s="13">
        <f t="shared" si="80"/>
        <v>248</v>
      </c>
      <c r="N369" s="13">
        <f t="shared" si="80"/>
        <v>51</v>
      </c>
      <c r="O369" s="13">
        <f t="shared" si="80"/>
        <v>3.7</v>
      </c>
    </row>
    <row r="370" spans="1:15" x14ac:dyDescent="0.25">
      <c r="A370" s="9"/>
      <c r="B370" s="11"/>
      <c r="C370" s="16">
        <v>250</v>
      </c>
      <c r="D370" s="16">
        <f>D369/4+D369</f>
        <v>21.374999999999996</v>
      </c>
      <c r="E370" s="16">
        <f t="shared" ref="E370:O370" si="81">E369/4+E369</f>
        <v>6.2</v>
      </c>
      <c r="F370" s="16">
        <f t="shared" si="81"/>
        <v>18.5</v>
      </c>
      <c r="G370" s="16">
        <f t="shared" si="81"/>
        <v>213.49999999999997</v>
      </c>
      <c r="H370" s="16">
        <f t="shared" si="81"/>
        <v>0.15</v>
      </c>
      <c r="I370" s="16">
        <f t="shared" si="81"/>
        <v>83.75</v>
      </c>
      <c r="J370" s="16">
        <f t="shared" si="81"/>
        <v>0</v>
      </c>
      <c r="K370" s="16">
        <f t="shared" si="81"/>
        <v>0.70000000000000007</v>
      </c>
      <c r="L370" s="16">
        <f t="shared" si="81"/>
        <v>97.25</v>
      </c>
      <c r="M370" s="16">
        <f t="shared" si="81"/>
        <v>310</v>
      </c>
      <c r="N370" s="16">
        <f t="shared" si="81"/>
        <v>63.75</v>
      </c>
      <c r="O370" s="16">
        <f t="shared" si="81"/>
        <v>4.625</v>
      </c>
    </row>
    <row r="371" spans="1:15" x14ac:dyDescent="0.25">
      <c r="A371" s="9"/>
      <c r="B371" s="9" t="s">
        <v>99</v>
      </c>
      <c r="C371" s="12">
        <v>200</v>
      </c>
      <c r="D371" s="12">
        <v>0.8</v>
      </c>
      <c r="E371" s="12">
        <v>0.1</v>
      </c>
      <c r="F371" s="12">
        <v>38.6</v>
      </c>
      <c r="G371" s="12">
        <v>158</v>
      </c>
      <c r="H371" s="12">
        <v>0.03</v>
      </c>
      <c r="I371" s="12">
        <v>10</v>
      </c>
      <c r="J371" s="12"/>
      <c r="K371" s="12"/>
      <c r="L371" s="12">
        <v>16</v>
      </c>
      <c r="M371" s="12">
        <v>11</v>
      </c>
      <c r="N371" s="12">
        <v>9</v>
      </c>
      <c r="O371" s="12">
        <v>2.2000000000000002</v>
      </c>
    </row>
    <row r="372" spans="1:15" x14ac:dyDescent="0.25">
      <c r="A372" s="9"/>
      <c r="B372" s="9" t="s">
        <v>116</v>
      </c>
      <c r="C372" s="12">
        <v>200</v>
      </c>
      <c r="D372" s="12">
        <v>0.8</v>
      </c>
      <c r="E372" s="12">
        <v>0.6</v>
      </c>
      <c r="F372" s="12">
        <v>20.6</v>
      </c>
      <c r="G372" s="12">
        <v>94</v>
      </c>
      <c r="H372" s="12">
        <v>0.04</v>
      </c>
      <c r="I372" s="12">
        <v>10</v>
      </c>
      <c r="J372" s="12"/>
      <c r="K372" s="12">
        <v>0.8</v>
      </c>
      <c r="L372" s="12">
        <v>38</v>
      </c>
      <c r="M372" s="12">
        <v>32</v>
      </c>
      <c r="N372" s="12">
        <v>24</v>
      </c>
      <c r="O372" s="12">
        <v>4.5999999999999996</v>
      </c>
    </row>
    <row r="373" spans="1:15" x14ac:dyDescent="0.25">
      <c r="A373" s="9"/>
      <c r="B373" s="9" t="s">
        <v>117</v>
      </c>
      <c r="C373" s="12">
        <v>50</v>
      </c>
      <c r="D373" s="12">
        <v>3.3</v>
      </c>
      <c r="E373" s="12">
        <v>0.3</v>
      </c>
      <c r="F373" s="12">
        <v>24.9</v>
      </c>
      <c r="G373" s="12">
        <v>107</v>
      </c>
      <c r="H373" s="12">
        <v>0.4</v>
      </c>
      <c r="I373" s="12"/>
      <c r="J373" s="12"/>
      <c r="K373" s="12">
        <v>0.6</v>
      </c>
      <c r="L373" s="12">
        <v>7.3</v>
      </c>
      <c r="M373" s="12">
        <v>35</v>
      </c>
      <c r="N373" s="12">
        <v>12</v>
      </c>
      <c r="O373" s="12">
        <v>8.4</v>
      </c>
    </row>
    <row r="374" spans="1:15" x14ac:dyDescent="0.25">
      <c r="A374" s="9"/>
      <c r="B374" s="9" t="s">
        <v>85</v>
      </c>
      <c r="C374" s="19" t="s">
        <v>101</v>
      </c>
      <c r="D374" s="15">
        <f>D356+D362+D369+D371+D372+D373</f>
        <v>24.900000000000002</v>
      </c>
      <c r="E374" s="15">
        <f t="shared" ref="E374:O374" si="82">E356+E362+E369+E371+E372+E373</f>
        <v>24.060000000000006</v>
      </c>
      <c r="F374" s="15">
        <f t="shared" si="82"/>
        <v>120</v>
      </c>
      <c r="G374" s="15">
        <f t="shared" si="82"/>
        <v>792.69999999999993</v>
      </c>
      <c r="H374" s="15">
        <f t="shared" si="82"/>
        <v>0.78</v>
      </c>
      <c r="I374" s="15">
        <f t="shared" si="82"/>
        <v>155.4</v>
      </c>
      <c r="J374" s="15">
        <f t="shared" si="82"/>
        <v>0.06</v>
      </c>
      <c r="K374" s="15">
        <f t="shared" si="82"/>
        <v>8.9600000000000009</v>
      </c>
      <c r="L374" s="15">
        <f t="shared" si="82"/>
        <v>213.5</v>
      </c>
      <c r="M374" s="15">
        <f t="shared" si="82"/>
        <v>433.3</v>
      </c>
      <c r="N374" s="15">
        <f t="shared" si="82"/>
        <v>146.44</v>
      </c>
      <c r="O374" s="15">
        <f t="shared" si="82"/>
        <v>20.619999999999997</v>
      </c>
    </row>
    <row r="375" spans="1:15" x14ac:dyDescent="0.25">
      <c r="A375" s="9"/>
      <c r="B375" s="9"/>
      <c r="C375" s="20" t="s">
        <v>102</v>
      </c>
      <c r="D375" s="17">
        <f>D356+D363+D370+D371+D372+D373</f>
        <v>29.494999999999997</v>
      </c>
      <c r="E375" s="17">
        <f t="shared" ref="E375:O375" si="83">E356+E363+E370+E371+E372+E373</f>
        <v>26.940000000000005</v>
      </c>
      <c r="F375" s="17">
        <f t="shared" si="83"/>
        <v>126.78</v>
      </c>
      <c r="G375" s="17">
        <f t="shared" si="83"/>
        <v>864.22</v>
      </c>
      <c r="H375" s="17">
        <f t="shared" si="83"/>
        <v>0.84000000000000008</v>
      </c>
      <c r="I375" s="17">
        <f t="shared" si="83"/>
        <v>176.69</v>
      </c>
      <c r="J375" s="17">
        <f t="shared" si="83"/>
        <v>7.1999999999999995E-2</v>
      </c>
      <c r="K375" s="17">
        <f t="shared" si="83"/>
        <v>9.1419999999999995</v>
      </c>
      <c r="L375" s="17">
        <f t="shared" si="83"/>
        <v>236.71</v>
      </c>
      <c r="M375" s="17">
        <f t="shared" si="83"/>
        <v>508.92</v>
      </c>
      <c r="N375" s="17">
        <f t="shared" si="83"/>
        <v>164.93799999999999</v>
      </c>
      <c r="O375" s="17">
        <f t="shared" si="83"/>
        <v>21.748999999999999</v>
      </c>
    </row>
    <row r="376" spans="1:15" x14ac:dyDescent="0.25">
      <c r="A376" s="9"/>
      <c r="B376" s="9" t="s">
        <v>103</v>
      </c>
      <c r="C376" s="19" t="s">
        <v>101</v>
      </c>
      <c r="D376" s="15">
        <f t="shared" ref="D376:O376" si="84">D348+D374</f>
        <v>46.430000000000007</v>
      </c>
      <c r="E376" s="15">
        <f t="shared" si="84"/>
        <v>42.860000000000007</v>
      </c>
      <c r="F376" s="14">
        <f t="shared" si="84"/>
        <v>148.59</v>
      </c>
      <c r="G376" s="14">
        <f t="shared" si="84"/>
        <v>1143.3</v>
      </c>
      <c r="H376" s="15">
        <f t="shared" si="84"/>
        <v>0.93</v>
      </c>
      <c r="I376" s="14">
        <f t="shared" si="84"/>
        <v>167.20000000000002</v>
      </c>
      <c r="J376" s="15">
        <f t="shared" si="84"/>
        <v>0.33</v>
      </c>
      <c r="K376" s="15">
        <f t="shared" si="84"/>
        <v>9.3600000000000012</v>
      </c>
      <c r="L376" s="14">
        <f t="shared" si="84"/>
        <v>461</v>
      </c>
      <c r="M376" s="15">
        <f t="shared" si="84"/>
        <v>779.7</v>
      </c>
      <c r="N376" s="15">
        <f t="shared" si="84"/>
        <v>188.76</v>
      </c>
      <c r="O376" s="15">
        <f t="shared" si="84"/>
        <v>24.879999999999995</v>
      </c>
    </row>
    <row r="377" spans="1:15" x14ac:dyDescent="0.25">
      <c r="A377" s="9"/>
      <c r="B377" s="9"/>
      <c r="C377" s="20" t="s">
        <v>102</v>
      </c>
      <c r="D377" s="17">
        <f>D349+D375</f>
        <v>55.994999999999997</v>
      </c>
      <c r="E377" s="17">
        <f t="shared" ref="E377:O377" si="85">E349+E375</f>
        <v>52.34</v>
      </c>
      <c r="F377" s="17">
        <f t="shared" si="85"/>
        <v>180.95</v>
      </c>
      <c r="G377" s="17">
        <f t="shared" si="85"/>
        <v>1408.52</v>
      </c>
      <c r="H377" s="17">
        <f t="shared" si="85"/>
        <v>1.52</v>
      </c>
      <c r="I377" s="17">
        <f t="shared" si="85"/>
        <v>188.89</v>
      </c>
      <c r="J377" s="17">
        <f t="shared" si="85"/>
        <v>0.42200000000000004</v>
      </c>
      <c r="K377" s="17">
        <f t="shared" si="85"/>
        <v>10.271999999999998</v>
      </c>
      <c r="L377" s="17">
        <f t="shared" si="85"/>
        <v>550.21</v>
      </c>
      <c r="M377" s="17">
        <f t="shared" si="85"/>
        <v>984.62</v>
      </c>
      <c r="N377" s="17">
        <f t="shared" si="85"/>
        <v>227.83799999999999</v>
      </c>
      <c r="O377" s="17">
        <f t="shared" si="85"/>
        <v>35.358999999999995</v>
      </c>
    </row>
    <row r="384" spans="1:15" ht="24.75" customHeight="1" x14ac:dyDescent="0.25">
      <c r="A384" s="49" t="s">
        <v>176</v>
      </c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</row>
    <row r="385" spans="1:15" ht="23.25" customHeight="1" x14ac:dyDescent="0.25">
      <c r="A385" s="46" t="s">
        <v>67</v>
      </c>
      <c r="B385" s="46" t="s">
        <v>68</v>
      </c>
      <c r="C385" s="47" t="s">
        <v>39</v>
      </c>
      <c r="D385" s="43" t="s">
        <v>0</v>
      </c>
      <c r="E385" s="43"/>
      <c r="F385" s="43"/>
      <c r="G385" s="48" t="s">
        <v>72</v>
      </c>
      <c r="H385" s="43" t="s">
        <v>73</v>
      </c>
      <c r="I385" s="43"/>
      <c r="J385" s="43"/>
      <c r="K385" s="43"/>
      <c r="L385" s="43" t="s">
        <v>74</v>
      </c>
      <c r="M385" s="43"/>
      <c r="N385" s="43"/>
      <c r="O385" s="43"/>
    </row>
    <row r="386" spans="1:15" ht="56.25" customHeight="1" x14ac:dyDescent="0.25">
      <c r="A386" s="46"/>
      <c r="B386" s="46"/>
      <c r="C386" s="47"/>
      <c r="D386" s="7" t="s">
        <v>69</v>
      </c>
      <c r="E386" s="7" t="s">
        <v>70</v>
      </c>
      <c r="F386" s="7" t="s">
        <v>71</v>
      </c>
      <c r="G386" s="48"/>
      <c r="H386" s="8" t="s">
        <v>6</v>
      </c>
      <c r="I386" s="8" t="s">
        <v>7</v>
      </c>
      <c r="J386" s="8" t="s">
        <v>8</v>
      </c>
      <c r="K386" s="8" t="s">
        <v>9</v>
      </c>
      <c r="L386" s="8" t="s">
        <v>75</v>
      </c>
      <c r="M386" s="8" t="s">
        <v>76</v>
      </c>
      <c r="N386" s="8" t="s">
        <v>12</v>
      </c>
      <c r="O386" s="8" t="s">
        <v>13</v>
      </c>
    </row>
    <row r="387" spans="1:15" x14ac:dyDescent="0.25">
      <c r="A387" s="9"/>
      <c r="B387" s="10" t="s">
        <v>78</v>
      </c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</row>
    <row r="388" spans="1:15" x14ac:dyDescent="0.25">
      <c r="A388" s="9">
        <v>209</v>
      </c>
      <c r="B388" s="9" t="s">
        <v>132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</row>
    <row r="389" spans="1:15" x14ac:dyDescent="0.25">
      <c r="A389" s="9"/>
      <c r="B389" s="9" t="s">
        <v>94</v>
      </c>
      <c r="C389" s="12"/>
      <c r="D389" s="12">
        <v>4.8</v>
      </c>
      <c r="E389" s="12">
        <v>1.1000000000000001</v>
      </c>
      <c r="F389" s="12">
        <v>25.3</v>
      </c>
      <c r="G389" s="12">
        <v>133.6</v>
      </c>
      <c r="H389" s="12">
        <v>0.21</v>
      </c>
      <c r="I389" s="12"/>
      <c r="J389" s="12"/>
      <c r="K389" s="12">
        <v>0.1</v>
      </c>
      <c r="L389" s="12">
        <v>13</v>
      </c>
      <c r="M389" s="12">
        <v>115</v>
      </c>
      <c r="N389" s="12">
        <v>41</v>
      </c>
      <c r="O389" s="12">
        <v>1.3</v>
      </c>
    </row>
    <row r="390" spans="1:15" x14ac:dyDescent="0.25">
      <c r="A390" s="9"/>
      <c r="B390" s="9" t="s">
        <v>81</v>
      </c>
      <c r="C390" s="12"/>
      <c r="D390" s="12">
        <v>3.3</v>
      </c>
      <c r="E390" s="12">
        <v>4.2</v>
      </c>
      <c r="F390" s="12">
        <v>5.4</v>
      </c>
      <c r="G390" s="12">
        <v>74.400000000000006</v>
      </c>
      <c r="H390" s="12">
        <v>0.04</v>
      </c>
      <c r="I390" s="12">
        <v>1.3</v>
      </c>
      <c r="J390" s="12">
        <v>0.03</v>
      </c>
      <c r="K390" s="12">
        <v>0.09</v>
      </c>
      <c r="L390" s="12">
        <v>120</v>
      </c>
      <c r="M390" s="12">
        <v>90</v>
      </c>
      <c r="N390" s="12">
        <v>14</v>
      </c>
      <c r="O390" s="12">
        <v>0.06</v>
      </c>
    </row>
    <row r="391" spans="1:15" x14ac:dyDescent="0.25">
      <c r="A391" s="9"/>
      <c r="B391" s="9" t="s">
        <v>82</v>
      </c>
      <c r="C391" s="12"/>
      <c r="D391" s="12"/>
      <c r="E391" s="12"/>
      <c r="F391" s="12">
        <v>9.5</v>
      </c>
      <c r="G391" s="12">
        <v>39</v>
      </c>
      <c r="H391" s="12"/>
      <c r="I391" s="12"/>
      <c r="J391" s="12"/>
      <c r="K391" s="12"/>
      <c r="L391" s="12"/>
      <c r="M391" s="12"/>
      <c r="N391" s="12"/>
      <c r="O391" s="12"/>
    </row>
    <row r="392" spans="1:15" x14ac:dyDescent="0.25">
      <c r="A392" s="9"/>
      <c r="B392" s="9" t="s">
        <v>83</v>
      </c>
      <c r="C392" s="12"/>
      <c r="D392" s="12">
        <v>0.06</v>
      </c>
      <c r="E392" s="12">
        <v>8.1999999999999993</v>
      </c>
      <c r="F392" s="12">
        <v>0.1</v>
      </c>
      <c r="G392" s="12">
        <v>74.8</v>
      </c>
      <c r="H392" s="12"/>
      <c r="I392" s="12"/>
      <c r="J392" s="12">
        <v>0.06</v>
      </c>
      <c r="K392" s="12"/>
      <c r="L392" s="12">
        <v>1.2</v>
      </c>
      <c r="M392" s="12">
        <v>1.9</v>
      </c>
      <c r="N392" s="12">
        <v>0.04</v>
      </c>
      <c r="O392" s="12">
        <v>0.02</v>
      </c>
    </row>
    <row r="393" spans="1:15" x14ac:dyDescent="0.25">
      <c r="A393" s="9"/>
      <c r="B393" s="9"/>
      <c r="C393" s="13">
        <v>200</v>
      </c>
      <c r="D393" s="15">
        <f>SUM(D389:D392)</f>
        <v>8.16</v>
      </c>
      <c r="E393" s="15">
        <f t="shared" ref="E393:O393" si="86">SUM(E389:E392)</f>
        <v>13.5</v>
      </c>
      <c r="F393" s="15">
        <f t="shared" si="86"/>
        <v>40.300000000000004</v>
      </c>
      <c r="G393" s="15">
        <f t="shared" si="86"/>
        <v>321.8</v>
      </c>
      <c r="H393" s="15">
        <f t="shared" si="86"/>
        <v>0.25</v>
      </c>
      <c r="I393" s="15">
        <f t="shared" si="86"/>
        <v>1.3</v>
      </c>
      <c r="J393" s="15">
        <f t="shared" si="86"/>
        <v>0.09</v>
      </c>
      <c r="K393" s="15">
        <f t="shared" si="86"/>
        <v>0.19</v>
      </c>
      <c r="L393" s="15">
        <f t="shared" si="86"/>
        <v>134.19999999999999</v>
      </c>
      <c r="M393" s="15">
        <f t="shared" si="86"/>
        <v>206.9</v>
      </c>
      <c r="N393" s="15">
        <f t="shared" si="86"/>
        <v>55.04</v>
      </c>
      <c r="O393" s="15">
        <f t="shared" si="86"/>
        <v>1.3800000000000001</v>
      </c>
    </row>
    <row r="394" spans="1:15" x14ac:dyDescent="0.25">
      <c r="A394" s="9"/>
      <c r="B394" s="9"/>
      <c r="C394" s="16">
        <v>250</v>
      </c>
      <c r="D394" s="17">
        <f>D393/4+D393</f>
        <v>10.199999999999999</v>
      </c>
      <c r="E394" s="17">
        <f t="shared" ref="E394:O394" si="87">E393/4+E393</f>
        <v>16.875</v>
      </c>
      <c r="F394" s="17">
        <f t="shared" si="87"/>
        <v>50.375000000000007</v>
      </c>
      <c r="G394" s="17">
        <f t="shared" si="87"/>
        <v>402.25</v>
      </c>
      <c r="H394" s="17">
        <f t="shared" si="87"/>
        <v>0.3125</v>
      </c>
      <c r="I394" s="17">
        <f t="shared" si="87"/>
        <v>1.625</v>
      </c>
      <c r="J394" s="17">
        <f t="shared" si="87"/>
        <v>0.11249999999999999</v>
      </c>
      <c r="K394" s="17">
        <f t="shared" si="87"/>
        <v>0.23749999999999999</v>
      </c>
      <c r="L394" s="17">
        <f t="shared" si="87"/>
        <v>167.75</v>
      </c>
      <c r="M394" s="17">
        <f t="shared" si="87"/>
        <v>258.625</v>
      </c>
      <c r="N394" s="17">
        <f t="shared" si="87"/>
        <v>68.8</v>
      </c>
      <c r="O394" s="17">
        <f t="shared" si="87"/>
        <v>1.7250000000000001</v>
      </c>
    </row>
    <row r="395" spans="1:15" x14ac:dyDescent="0.25">
      <c r="A395" s="9"/>
      <c r="B395" s="9" t="s">
        <v>18</v>
      </c>
      <c r="C395" s="12">
        <v>10</v>
      </c>
      <c r="D395" s="12">
        <v>0.1</v>
      </c>
      <c r="E395" s="12">
        <v>8.1999999999999993</v>
      </c>
      <c r="F395" s="12">
        <v>0.1</v>
      </c>
      <c r="G395" s="12">
        <v>74.8</v>
      </c>
      <c r="H395" s="12"/>
      <c r="I395" s="12"/>
      <c r="J395" s="12">
        <v>0.06</v>
      </c>
      <c r="K395" s="12"/>
      <c r="L395" s="12">
        <v>1.2</v>
      </c>
      <c r="M395" s="12">
        <v>1.9</v>
      </c>
      <c r="N395" s="12">
        <v>0.04</v>
      </c>
      <c r="O395" s="12">
        <v>0.02</v>
      </c>
    </row>
    <row r="396" spans="1:15" x14ac:dyDescent="0.25">
      <c r="A396" s="9"/>
      <c r="B396" s="9" t="s">
        <v>15</v>
      </c>
      <c r="C396" s="12">
        <v>200</v>
      </c>
      <c r="D396" s="27">
        <v>6.25</v>
      </c>
      <c r="E396" s="12">
        <v>6.3</v>
      </c>
      <c r="F396" s="12">
        <v>29.8</v>
      </c>
      <c r="G396" s="12">
        <v>170</v>
      </c>
      <c r="H396" s="12">
        <v>7.0000000000000007E-2</v>
      </c>
      <c r="I396" s="12">
        <v>2.34</v>
      </c>
      <c r="J396" s="12">
        <v>0.05</v>
      </c>
      <c r="K396" s="12">
        <v>0.28000000000000003</v>
      </c>
      <c r="L396" s="12">
        <v>219</v>
      </c>
      <c r="M396" s="12">
        <v>194</v>
      </c>
      <c r="N396" s="12">
        <v>34.799999999999997</v>
      </c>
      <c r="O396" s="12">
        <v>0.9</v>
      </c>
    </row>
    <row r="397" spans="1:15" x14ac:dyDescent="0.25">
      <c r="A397" s="9"/>
      <c r="B397" s="9" t="s">
        <v>16</v>
      </c>
      <c r="C397" s="12">
        <v>50</v>
      </c>
      <c r="D397" s="12">
        <v>4.0999999999999996</v>
      </c>
      <c r="E397" s="12">
        <v>0.6</v>
      </c>
      <c r="F397" s="12">
        <v>24.1</v>
      </c>
      <c r="G397" s="12">
        <v>113.5</v>
      </c>
      <c r="H397" s="12">
        <v>0.5</v>
      </c>
      <c r="I397" s="12"/>
      <c r="J397" s="12"/>
      <c r="K397" s="12">
        <v>0.7</v>
      </c>
      <c r="L397" s="12">
        <v>7.5</v>
      </c>
      <c r="M397" s="12">
        <v>35</v>
      </c>
      <c r="N397" s="12">
        <v>12</v>
      </c>
      <c r="O397" s="12">
        <v>8.5</v>
      </c>
    </row>
    <row r="398" spans="1:15" x14ac:dyDescent="0.25">
      <c r="A398" s="9"/>
      <c r="B398" s="9" t="s">
        <v>85</v>
      </c>
      <c r="C398" s="19" t="s">
        <v>101</v>
      </c>
      <c r="D398" s="15">
        <f>D393+D395+D396+D397</f>
        <v>18.61</v>
      </c>
      <c r="E398" s="15">
        <f t="shared" ref="E398:O398" si="88">E393+E395+E396+E397</f>
        <v>28.6</v>
      </c>
      <c r="F398" s="15">
        <f t="shared" si="88"/>
        <v>94.300000000000011</v>
      </c>
      <c r="G398" s="15">
        <f t="shared" si="88"/>
        <v>680.1</v>
      </c>
      <c r="H398" s="15">
        <f t="shared" si="88"/>
        <v>0.82000000000000006</v>
      </c>
      <c r="I398" s="15">
        <f t="shared" si="88"/>
        <v>3.6399999999999997</v>
      </c>
      <c r="J398" s="15">
        <f t="shared" si="88"/>
        <v>0.2</v>
      </c>
      <c r="K398" s="15">
        <f t="shared" si="88"/>
        <v>1.17</v>
      </c>
      <c r="L398" s="15">
        <f t="shared" si="88"/>
        <v>361.9</v>
      </c>
      <c r="M398" s="15">
        <f t="shared" si="88"/>
        <v>437.8</v>
      </c>
      <c r="N398" s="15">
        <f t="shared" si="88"/>
        <v>101.88</v>
      </c>
      <c r="O398" s="15">
        <f t="shared" si="88"/>
        <v>10.8</v>
      </c>
    </row>
    <row r="399" spans="1:15" x14ac:dyDescent="0.25">
      <c r="A399" s="9"/>
      <c r="B399" s="9"/>
      <c r="C399" s="20" t="s">
        <v>102</v>
      </c>
      <c r="D399" s="17">
        <f>D394+D395+D396+D397</f>
        <v>20.65</v>
      </c>
      <c r="E399" s="17">
        <f t="shared" ref="E399:O399" si="89">E394+E395+E396+E397</f>
        <v>31.975000000000001</v>
      </c>
      <c r="F399" s="17">
        <f t="shared" si="89"/>
        <v>104.375</v>
      </c>
      <c r="G399" s="17">
        <f t="shared" si="89"/>
        <v>760.55</v>
      </c>
      <c r="H399" s="17">
        <f t="shared" si="89"/>
        <v>0.88250000000000006</v>
      </c>
      <c r="I399" s="17">
        <f t="shared" si="89"/>
        <v>3.9649999999999999</v>
      </c>
      <c r="J399" s="17">
        <f t="shared" si="89"/>
        <v>0.22249999999999998</v>
      </c>
      <c r="K399" s="17">
        <f t="shared" si="89"/>
        <v>1.2175</v>
      </c>
      <c r="L399" s="17">
        <f t="shared" si="89"/>
        <v>395.45</v>
      </c>
      <c r="M399" s="17">
        <f t="shared" si="89"/>
        <v>489.52499999999998</v>
      </c>
      <c r="N399" s="17">
        <f t="shared" si="89"/>
        <v>115.64</v>
      </c>
      <c r="O399" s="17">
        <f t="shared" si="89"/>
        <v>11.145</v>
      </c>
    </row>
    <row r="400" spans="1:15" x14ac:dyDescent="0.25">
      <c r="A400" s="9"/>
      <c r="B400" s="10" t="s">
        <v>86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</row>
    <row r="401" spans="1:15" x14ac:dyDescent="0.25">
      <c r="A401" s="9">
        <v>34</v>
      </c>
      <c r="B401" s="9" t="s">
        <v>177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</row>
    <row r="402" spans="1:15" x14ac:dyDescent="0.25">
      <c r="A402" s="9"/>
      <c r="B402" s="9" t="s">
        <v>178</v>
      </c>
      <c r="C402" s="12"/>
      <c r="D402" s="12">
        <v>0.9</v>
      </c>
      <c r="E402" s="12"/>
      <c r="F402" s="12">
        <v>5</v>
      </c>
      <c r="G402" s="12">
        <v>26.4</v>
      </c>
      <c r="H402" s="12">
        <v>0.06</v>
      </c>
      <c r="I402" s="12">
        <v>5</v>
      </c>
      <c r="J402" s="12"/>
      <c r="K402" s="12">
        <v>0.6</v>
      </c>
      <c r="L402" s="12">
        <v>51</v>
      </c>
      <c r="M402" s="12">
        <v>55</v>
      </c>
      <c r="N402" s="12">
        <v>38</v>
      </c>
      <c r="O402" s="12">
        <v>0.7</v>
      </c>
    </row>
    <row r="403" spans="1:15" x14ac:dyDescent="0.25">
      <c r="A403" s="9"/>
      <c r="B403" s="9" t="s">
        <v>82</v>
      </c>
      <c r="C403" s="12"/>
      <c r="D403" s="12"/>
      <c r="E403" s="12"/>
      <c r="F403" s="12">
        <v>4.9000000000000004</v>
      </c>
      <c r="G403" s="12">
        <v>18.2</v>
      </c>
      <c r="H403" s="12"/>
      <c r="I403" s="12"/>
      <c r="J403" s="12"/>
      <c r="K403" s="12"/>
      <c r="L403" s="12"/>
      <c r="M403" s="12"/>
      <c r="N403" s="12"/>
      <c r="O403" s="12"/>
    </row>
    <row r="404" spans="1:15" x14ac:dyDescent="0.25">
      <c r="A404" s="9"/>
      <c r="B404" s="9" t="s">
        <v>91</v>
      </c>
      <c r="C404" s="12"/>
      <c r="D404" s="12"/>
      <c r="E404" s="12">
        <v>3.7</v>
      </c>
      <c r="F404" s="12"/>
      <c r="G404" s="12">
        <v>34.200000000000003</v>
      </c>
      <c r="H404" s="12"/>
      <c r="I404" s="12"/>
      <c r="J404" s="12"/>
      <c r="K404" s="12">
        <v>3</v>
      </c>
      <c r="L404" s="12"/>
      <c r="M404" s="12"/>
      <c r="N404" s="12"/>
      <c r="O404" s="12"/>
    </row>
    <row r="405" spans="1:15" x14ac:dyDescent="0.25">
      <c r="A405" s="9"/>
      <c r="B405" s="9"/>
      <c r="C405" s="13">
        <v>100</v>
      </c>
      <c r="D405" s="15">
        <f t="shared" ref="D405:I405" si="90">SUM(D402:D404)</f>
        <v>0.9</v>
      </c>
      <c r="E405" s="15">
        <f t="shared" si="90"/>
        <v>3.7</v>
      </c>
      <c r="F405" s="15">
        <f t="shared" si="90"/>
        <v>9.9</v>
      </c>
      <c r="G405" s="15">
        <f t="shared" si="90"/>
        <v>78.8</v>
      </c>
      <c r="H405" s="15">
        <f t="shared" si="90"/>
        <v>0.06</v>
      </c>
      <c r="I405" s="15">
        <f t="shared" si="90"/>
        <v>5</v>
      </c>
      <c r="J405" s="15"/>
      <c r="K405" s="15">
        <f>SUM(K402:K404)</f>
        <v>3.6</v>
      </c>
      <c r="L405" s="15">
        <f>SUM(L402:L404)</f>
        <v>51</v>
      </c>
      <c r="M405" s="15">
        <f>SUM(M402:M404)</f>
        <v>55</v>
      </c>
      <c r="N405" s="15">
        <f>SUM(N402:N404)</f>
        <v>38</v>
      </c>
      <c r="O405" s="15">
        <f>SUM(O402:O404)</f>
        <v>0.7</v>
      </c>
    </row>
    <row r="406" spans="1:15" x14ac:dyDescent="0.25">
      <c r="A406" s="9">
        <v>168</v>
      </c>
      <c r="B406" s="11" t="s">
        <v>179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x14ac:dyDescent="0.25">
      <c r="A407" s="9"/>
      <c r="B407" s="9" t="s">
        <v>93</v>
      </c>
      <c r="C407" s="12"/>
      <c r="D407" s="12">
        <v>1.2</v>
      </c>
      <c r="E407" s="12"/>
      <c r="F407" s="12">
        <v>14</v>
      </c>
      <c r="G407" s="12">
        <v>62</v>
      </c>
      <c r="H407" s="12">
        <v>0.13</v>
      </c>
      <c r="I407" s="12">
        <v>20</v>
      </c>
      <c r="J407" s="12"/>
      <c r="K407" s="12">
        <v>0.1</v>
      </c>
      <c r="L407" s="12">
        <v>10</v>
      </c>
      <c r="M407" s="12">
        <v>58</v>
      </c>
      <c r="N407" s="12">
        <v>23</v>
      </c>
      <c r="O407" s="12">
        <v>0.9</v>
      </c>
    </row>
    <row r="408" spans="1:15" x14ac:dyDescent="0.25">
      <c r="A408" s="9"/>
      <c r="B408" s="9" t="s">
        <v>123</v>
      </c>
      <c r="C408" s="12"/>
      <c r="D408" s="12">
        <v>0.2</v>
      </c>
      <c r="E408" s="12"/>
      <c r="F408" s="12">
        <v>0.8</v>
      </c>
      <c r="G408" s="12">
        <v>4.4000000000000004</v>
      </c>
      <c r="H408" s="12">
        <v>0.01</v>
      </c>
      <c r="I408" s="12">
        <v>12</v>
      </c>
      <c r="J408" s="12"/>
      <c r="K408" s="12"/>
      <c r="L408" s="12">
        <v>20</v>
      </c>
      <c r="M408" s="12">
        <v>7.5</v>
      </c>
      <c r="N408" s="12">
        <v>4</v>
      </c>
      <c r="O408" s="12">
        <v>0.2</v>
      </c>
    </row>
    <row r="409" spans="1:15" x14ac:dyDescent="0.25">
      <c r="A409" s="9"/>
      <c r="B409" s="9" t="s">
        <v>95</v>
      </c>
      <c r="C409" s="12"/>
      <c r="D409" s="12">
        <v>0.2</v>
      </c>
      <c r="E409" s="12"/>
      <c r="F409" s="12">
        <v>0.7</v>
      </c>
      <c r="G409" s="12">
        <v>4.0999999999999996</v>
      </c>
      <c r="H409" s="12">
        <v>0.01</v>
      </c>
      <c r="I409" s="12">
        <v>2</v>
      </c>
      <c r="J409" s="12"/>
      <c r="K409" s="12">
        <v>0.02</v>
      </c>
      <c r="L409" s="12"/>
      <c r="M409" s="12"/>
      <c r="N409" s="12"/>
      <c r="O409" s="12"/>
    </row>
    <row r="410" spans="1:15" x14ac:dyDescent="0.25">
      <c r="A410" s="9"/>
      <c r="B410" s="9" t="s">
        <v>96</v>
      </c>
      <c r="C410" s="12"/>
      <c r="D410" s="12">
        <v>0.1</v>
      </c>
      <c r="E410" s="12"/>
      <c r="F410" s="12">
        <v>0.6</v>
      </c>
      <c r="G410" s="12">
        <v>3.2</v>
      </c>
      <c r="H410" s="12">
        <v>0.01</v>
      </c>
      <c r="I410" s="12">
        <v>0.7</v>
      </c>
      <c r="J410" s="12"/>
      <c r="K410" s="12">
        <v>0.09</v>
      </c>
      <c r="L410" s="12">
        <v>7.6</v>
      </c>
      <c r="M410" s="12">
        <v>8.1999999999999993</v>
      </c>
      <c r="N410" s="12">
        <v>5.7</v>
      </c>
      <c r="O410" s="12">
        <v>0.1</v>
      </c>
    </row>
    <row r="411" spans="1:15" x14ac:dyDescent="0.25">
      <c r="A411" s="9"/>
      <c r="B411" s="9" t="s">
        <v>133</v>
      </c>
      <c r="C411" s="12"/>
      <c r="D411" s="12">
        <v>0.5</v>
      </c>
      <c r="E411" s="12"/>
      <c r="F411" s="12">
        <v>0.7</v>
      </c>
      <c r="G411" s="12">
        <v>15.3</v>
      </c>
      <c r="H411" s="12">
        <v>0.01</v>
      </c>
      <c r="I411" s="12">
        <v>2</v>
      </c>
      <c r="J411" s="12"/>
      <c r="K411" s="12"/>
      <c r="L411" s="12">
        <v>13</v>
      </c>
      <c r="M411" s="12">
        <v>7</v>
      </c>
      <c r="N411" s="12">
        <v>8</v>
      </c>
      <c r="O411" s="12">
        <v>0.1</v>
      </c>
    </row>
    <row r="412" spans="1:15" x14ac:dyDescent="0.25">
      <c r="A412" s="9"/>
      <c r="B412" s="9" t="s">
        <v>83</v>
      </c>
      <c r="C412" s="12"/>
      <c r="D412" s="12">
        <v>0.1</v>
      </c>
      <c r="E412" s="12">
        <v>8.1999999999999993</v>
      </c>
      <c r="F412" s="12">
        <v>0.1</v>
      </c>
      <c r="G412" s="12">
        <v>74.8</v>
      </c>
      <c r="H412" s="12"/>
      <c r="I412" s="12"/>
      <c r="J412" s="12">
        <v>0.06</v>
      </c>
      <c r="K412" s="12"/>
      <c r="L412" s="12">
        <v>1.2</v>
      </c>
      <c r="M412" s="12">
        <v>1.9</v>
      </c>
      <c r="N412" s="12">
        <v>0.04</v>
      </c>
      <c r="O412" s="12">
        <v>0.02</v>
      </c>
    </row>
    <row r="413" spans="1:15" x14ac:dyDescent="0.25">
      <c r="A413" s="9"/>
      <c r="B413" s="9" t="s">
        <v>98</v>
      </c>
      <c r="C413" s="13">
        <v>250</v>
      </c>
      <c r="D413" s="15">
        <f t="shared" ref="D413:O413" si="91">SUM(D407:D412)</f>
        <v>2.3000000000000003</v>
      </c>
      <c r="E413" s="15">
        <f t="shared" si="91"/>
        <v>8.1999999999999993</v>
      </c>
      <c r="F413" s="15">
        <f t="shared" si="91"/>
        <v>16.900000000000002</v>
      </c>
      <c r="G413" s="15">
        <f t="shared" si="91"/>
        <v>163.80000000000001</v>
      </c>
      <c r="H413" s="15">
        <f t="shared" si="91"/>
        <v>0.17000000000000004</v>
      </c>
      <c r="I413" s="15">
        <f t="shared" si="91"/>
        <v>36.700000000000003</v>
      </c>
      <c r="J413" s="15">
        <f t="shared" si="91"/>
        <v>0.06</v>
      </c>
      <c r="K413" s="15">
        <f t="shared" si="91"/>
        <v>0.21000000000000002</v>
      </c>
      <c r="L413" s="15">
        <f t="shared" si="91"/>
        <v>51.800000000000004</v>
      </c>
      <c r="M413" s="15">
        <f t="shared" si="91"/>
        <v>82.600000000000009</v>
      </c>
      <c r="N413" s="15">
        <f t="shared" si="91"/>
        <v>40.74</v>
      </c>
      <c r="O413" s="15">
        <f t="shared" si="91"/>
        <v>1.3200000000000003</v>
      </c>
    </row>
    <row r="414" spans="1:15" x14ac:dyDescent="0.25">
      <c r="A414" s="9"/>
      <c r="B414" s="9"/>
      <c r="C414" s="21">
        <v>300</v>
      </c>
      <c r="D414" s="17">
        <f>D413/5+D413</f>
        <v>2.7600000000000002</v>
      </c>
      <c r="E414" s="17">
        <f t="shared" ref="E414:O414" si="92">E413/5+E413</f>
        <v>9.84</v>
      </c>
      <c r="F414" s="17">
        <f t="shared" si="92"/>
        <v>20.28</v>
      </c>
      <c r="G414" s="17">
        <f t="shared" si="92"/>
        <v>196.56</v>
      </c>
      <c r="H414" s="17">
        <f t="shared" si="92"/>
        <v>0.20400000000000004</v>
      </c>
      <c r="I414" s="17">
        <f t="shared" si="92"/>
        <v>44.040000000000006</v>
      </c>
      <c r="J414" s="17">
        <f t="shared" si="92"/>
        <v>7.1999999999999995E-2</v>
      </c>
      <c r="K414" s="17">
        <f t="shared" si="92"/>
        <v>0.252</v>
      </c>
      <c r="L414" s="17">
        <f t="shared" si="92"/>
        <v>62.160000000000004</v>
      </c>
      <c r="M414" s="17">
        <f t="shared" si="92"/>
        <v>99.12</v>
      </c>
      <c r="N414" s="17">
        <f t="shared" si="92"/>
        <v>48.888000000000005</v>
      </c>
      <c r="O414" s="17">
        <f t="shared" si="92"/>
        <v>1.5840000000000003</v>
      </c>
    </row>
    <row r="415" spans="1:15" x14ac:dyDescent="0.25">
      <c r="A415" s="9"/>
      <c r="B415" s="9" t="s">
        <v>180</v>
      </c>
      <c r="C415" s="13">
        <v>100</v>
      </c>
      <c r="D415" s="13">
        <v>13.6</v>
      </c>
      <c r="E415" s="13">
        <v>14.7</v>
      </c>
      <c r="F415" s="13">
        <v>12.5</v>
      </c>
      <c r="G415" s="13">
        <v>150.5</v>
      </c>
      <c r="H415" s="13">
        <v>7.0000000000000007E-2</v>
      </c>
      <c r="I415" s="13">
        <v>1.5</v>
      </c>
      <c r="J415" s="13"/>
      <c r="K415" s="13">
        <v>0.1</v>
      </c>
      <c r="L415" s="13">
        <v>6.5</v>
      </c>
      <c r="M415" s="13">
        <v>27.9</v>
      </c>
      <c r="N415" s="13">
        <v>7.7</v>
      </c>
      <c r="O415" s="13">
        <v>0.2</v>
      </c>
    </row>
    <row r="416" spans="1:15" x14ac:dyDescent="0.25">
      <c r="A416" s="9"/>
      <c r="B416" s="9"/>
      <c r="C416" s="16">
        <v>120</v>
      </c>
      <c r="D416" s="16">
        <v>16.3</v>
      </c>
      <c r="E416" s="16">
        <v>17.7</v>
      </c>
      <c r="F416" s="16">
        <v>15</v>
      </c>
      <c r="G416" s="16">
        <v>180.7</v>
      </c>
      <c r="H416" s="16">
        <v>0.08</v>
      </c>
      <c r="I416" s="16">
        <v>1.8</v>
      </c>
      <c r="J416" s="16"/>
      <c r="K416" s="16">
        <v>0.1</v>
      </c>
      <c r="L416" s="16">
        <v>7.9</v>
      </c>
      <c r="M416" s="16">
        <v>33.5</v>
      </c>
      <c r="N416" s="16">
        <v>9.3000000000000007</v>
      </c>
      <c r="O416" s="16">
        <v>0.3</v>
      </c>
    </row>
    <row r="417" spans="1:15" x14ac:dyDescent="0.25">
      <c r="A417" s="9">
        <v>38</v>
      </c>
      <c r="B417" s="9" t="s">
        <v>181</v>
      </c>
      <c r="C417" s="13">
        <v>150</v>
      </c>
      <c r="D417" s="13">
        <v>5.4</v>
      </c>
      <c r="E417" s="13">
        <v>8.1999999999999993</v>
      </c>
      <c r="F417" s="13">
        <v>36.200000000000003</v>
      </c>
      <c r="G417" s="13">
        <v>220</v>
      </c>
      <c r="H417" s="13">
        <v>0.09</v>
      </c>
      <c r="I417" s="13"/>
      <c r="J417" s="13">
        <v>0.09</v>
      </c>
      <c r="K417" s="13">
        <v>0.03</v>
      </c>
      <c r="L417" s="13">
        <v>10.9</v>
      </c>
      <c r="M417" s="13">
        <v>46.8</v>
      </c>
      <c r="N417" s="13">
        <v>8.3000000000000007</v>
      </c>
      <c r="O417" s="13">
        <v>0.8</v>
      </c>
    </row>
    <row r="418" spans="1:15" x14ac:dyDescent="0.25">
      <c r="A418" s="9"/>
      <c r="B418" s="9"/>
      <c r="C418" s="16">
        <v>200</v>
      </c>
      <c r="D418" s="16">
        <v>5.8</v>
      </c>
      <c r="E418" s="16">
        <v>8.8000000000000007</v>
      </c>
      <c r="F418" s="16">
        <v>39.1</v>
      </c>
      <c r="G418" s="16">
        <v>264</v>
      </c>
      <c r="H418" s="16">
        <v>0.1</v>
      </c>
      <c r="I418" s="16"/>
      <c r="J418" s="16">
        <v>0.1</v>
      </c>
      <c r="K418" s="16">
        <v>0.03</v>
      </c>
      <c r="L418" s="16">
        <v>11.8</v>
      </c>
      <c r="M418" s="16">
        <v>50.6</v>
      </c>
      <c r="N418" s="16">
        <v>9</v>
      </c>
      <c r="O418" s="16">
        <v>0.9</v>
      </c>
    </row>
    <row r="419" spans="1:15" x14ac:dyDescent="0.25">
      <c r="A419" s="9"/>
      <c r="B419" s="9" t="s">
        <v>129</v>
      </c>
      <c r="C419" s="12">
        <v>200</v>
      </c>
      <c r="D419" s="12">
        <v>0.6</v>
      </c>
      <c r="E419" s="12"/>
      <c r="F419" s="12">
        <v>27.6</v>
      </c>
      <c r="G419" s="12">
        <v>108</v>
      </c>
      <c r="H419" s="12">
        <v>0.04</v>
      </c>
      <c r="I419" s="12">
        <v>4</v>
      </c>
      <c r="J419" s="12"/>
      <c r="K419" s="12">
        <v>0.02</v>
      </c>
      <c r="L419" s="12">
        <v>40</v>
      </c>
      <c r="M419" s="12">
        <v>24</v>
      </c>
      <c r="N419" s="12">
        <v>18</v>
      </c>
      <c r="O419" s="12">
        <v>0.8</v>
      </c>
    </row>
    <row r="420" spans="1:15" x14ac:dyDescent="0.25">
      <c r="A420" s="9"/>
      <c r="B420" s="9" t="s">
        <v>139</v>
      </c>
      <c r="C420" s="12">
        <v>200</v>
      </c>
      <c r="D420" s="12">
        <v>3</v>
      </c>
      <c r="E420" s="12">
        <v>1</v>
      </c>
      <c r="F420" s="12">
        <v>42</v>
      </c>
      <c r="G420" s="12">
        <v>288</v>
      </c>
      <c r="H420" s="12">
        <v>0.08</v>
      </c>
      <c r="I420" s="12">
        <v>20</v>
      </c>
      <c r="J420" s="12"/>
      <c r="K420" s="12">
        <v>0.8</v>
      </c>
      <c r="L420" s="12">
        <v>16</v>
      </c>
      <c r="M420" s="12">
        <v>56</v>
      </c>
      <c r="N420" s="12">
        <v>84</v>
      </c>
      <c r="O420" s="12">
        <v>1.2</v>
      </c>
    </row>
    <row r="421" spans="1:15" x14ac:dyDescent="0.25">
      <c r="A421" s="9"/>
      <c r="B421" s="9" t="s">
        <v>117</v>
      </c>
      <c r="C421" s="12">
        <v>50</v>
      </c>
      <c r="D421" s="12">
        <v>3.3</v>
      </c>
      <c r="E421" s="12">
        <v>0.3</v>
      </c>
      <c r="F421" s="12">
        <v>24.9</v>
      </c>
      <c r="G421" s="12">
        <v>107</v>
      </c>
      <c r="H421" s="12">
        <v>0.4</v>
      </c>
      <c r="I421" s="12"/>
      <c r="J421" s="12"/>
      <c r="K421" s="12">
        <v>0.6</v>
      </c>
      <c r="L421" s="12">
        <v>7.3</v>
      </c>
      <c r="M421" s="12">
        <v>35</v>
      </c>
      <c r="N421" s="12">
        <v>12</v>
      </c>
      <c r="O421" s="12">
        <v>8.4</v>
      </c>
    </row>
    <row r="422" spans="1:15" x14ac:dyDescent="0.25">
      <c r="A422" s="9"/>
      <c r="B422" s="9" t="s">
        <v>85</v>
      </c>
      <c r="C422" s="19" t="s">
        <v>101</v>
      </c>
      <c r="D422" s="15">
        <f>D405+D413+D415+D417+D419+D420+D421</f>
        <v>29.100000000000005</v>
      </c>
      <c r="E422" s="15">
        <f t="shared" ref="E422:O422" si="93">E405+E413+E415+E417+E419+E420+E421</f>
        <v>36.099999999999994</v>
      </c>
      <c r="F422" s="15">
        <f t="shared" si="93"/>
        <v>170</v>
      </c>
      <c r="G422" s="15">
        <f t="shared" si="93"/>
        <v>1116.0999999999999</v>
      </c>
      <c r="H422" s="15">
        <f t="shared" si="93"/>
        <v>0.91</v>
      </c>
      <c r="I422" s="15">
        <f t="shared" si="93"/>
        <v>67.2</v>
      </c>
      <c r="J422" s="15">
        <f t="shared" si="93"/>
        <v>0.15</v>
      </c>
      <c r="K422" s="15">
        <f t="shared" si="93"/>
        <v>5.3599999999999994</v>
      </c>
      <c r="L422" s="15">
        <f t="shared" si="93"/>
        <v>183.50000000000003</v>
      </c>
      <c r="M422" s="15">
        <f t="shared" si="93"/>
        <v>327.3</v>
      </c>
      <c r="N422" s="15">
        <f t="shared" si="93"/>
        <v>208.74</v>
      </c>
      <c r="O422" s="15">
        <f t="shared" si="93"/>
        <v>13.420000000000002</v>
      </c>
    </row>
    <row r="423" spans="1:15" x14ac:dyDescent="0.25">
      <c r="A423" s="9"/>
      <c r="B423" s="9"/>
      <c r="C423" s="20" t="s">
        <v>102</v>
      </c>
      <c r="D423" s="17">
        <f>D405+D414+D416+D418+D419+D420+D421</f>
        <v>32.660000000000004</v>
      </c>
      <c r="E423" s="17">
        <f t="shared" ref="E423:O423" si="94">E405+E414+E416+E418+E419+E420+E421</f>
        <v>41.339999999999996</v>
      </c>
      <c r="F423" s="17">
        <f t="shared" si="94"/>
        <v>178.78</v>
      </c>
      <c r="G423" s="17">
        <f t="shared" si="94"/>
        <v>1223.06</v>
      </c>
      <c r="H423" s="17">
        <f t="shared" si="94"/>
        <v>0.96400000000000008</v>
      </c>
      <c r="I423" s="17">
        <f t="shared" si="94"/>
        <v>74.84</v>
      </c>
      <c r="J423" s="17">
        <f t="shared" si="94"/>
        <v>0.17199999999999999</v>
      </c>
      <c r="K423" s="17">
        <f t="shared" si="94"/>
        <v>5.4019999999999992</v>
      </c>
      <c r="L423" s="17">
        <f t="shared" si="94"/>
        <v>196.16000000000003</v>
      </c>
      <c r="M423" s="17">
        <f t="shared" si="94"/>
        <v>353.22</v>
      </c>
      <c r="N423" s="17">
        <f t="shared" si="94"/>
        <v>219.18799999999999</v>
      </c>
      <c r="O423" s="17">
        <f t="shared" si="94"/>
        <v>13.884</v>
      </c>
    </row>
    <row r="424" spans="1:15" x14ac:dyDescent="0.25">
      <c r="A424" s="9"/>
      <c r="B424" s="9" t="s">
        <v>103</v>
      </c>
      <c r="C424" s="19" t="s">
        <v>101</v>
      </c>
      <c r="D424" s="15">
        <f t="shared" ref="D424:O424" si="95">D398+D422</f>
        <v>47.710000000000008</v>
      </c>
      <c r="E424" s="15">
        <f t="shared" si="95"/>
        <v>64.699999999999989</v>
      </c>
      <c r="F424" s="14">
        <f t="shared" si="95"/>
        <v>264.3</v>
      </c>
      <c r="G424" s="14">
        <f t="shared" si="95"/>
        <v>1796.1999999999998</v>
      </c>
      <c r="H424" s="15">
        <f t="shared" si="95"/>
        <v>1.73</v>
      </c>
      <c r="I424" s="14">
        <f t="shared" si="95"/>
        <v>70.84</v>
      </c>
      <c r="J424" s="15">
        <f t="shared" si="95"/>
        <v>0.35</v>
      </c>
      <c r="K424" s="15">
        <f t="shared" si="95"/>
        <v>6.5299999999999994</v>
      </c>
      <c r="L424" s="14">
        <f t="shared" si="95"/>
        <v>545.4</v>
      </c>
      <c r="M424" s="15">
        <f t="shared" si="95"/>
        <v>765.1</v>
      </c>
      <c r="N424" s="15">
        <f t="shared" si="95"/>
        <v>310.62</v>
      </c>
      <c r="O424" s="15">
        <f t="shared" si="95"/>
        <v>24.220000000000002</v>
      </c>
    </row>
    <row r="425" spans="1:15" x14ac:dyDescent="0.25">
      <c r="A425" s="9"/>
      <c r="B425" s="9"/>
      <c r="C425" s="20" t="s">
        <v>102</v>
      </c>
      <c r="D425" s="17">
        <f t="shared" ref="D425:O425" si="96">D399+D423</f>
        <v>53.31</v>
      </c>
      <c r="E425" s="17">
        <f t="shared" si="96"/>
        <v>73.314999999999998</v>
      </c>
      <c r="F425" s="22">
        <f t="shared" si="96"/>
        <v>283.15499999999997</v>
      </c>
      <c r="G425" s="22">
        <f t="shared" si="96"/>
        <v>1983.61</v>
      </c>
      <c r="H425" s="17">
        <f t="shared" si="96"/>
        <v>1.8465000000000003</v>
      </c>
      <c r="I425" s="22">
        <f t="shared" si="96"/>
        <v>78.805000000000007</v>
      </c>
      <c r="J425" s="17">
        <f t="shared" si="96"/>
        <v>0.39449999999999996</v>
      </c>
      <c r="K425" s="17">
        <f t="shared" si="96"/>
        <v>6.6194999999999995</v>
      </c>
      <c r="L425" s="22">
        <f t="shared" si="96"/>
        <v>591.61</v>
      </c>
      <c r="M425" s="17">
        <f t="shared" si="96"/>
        <v>842.745</v>
      </c>
      <c r="N425" s="17">
        <f t="shared" si="96"/>
        <v>334.82799999999997</v>
      </c>
      <c r="O425" s="17">
        <f t="shared" si="96"/>
        <v>25.029</v>
      </c>
    </row>
    <row r="426" spans="1:15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34" spans="1:15" ht="22.5" customHeight="1" x14ac:dyDescent="0.25">
      <c r="A434" s="49" t="s">
        <v>182</v>
      </c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</row>
    <row r="435" spans="1:15" ht="27" customHeight="1" x14ac:dyDescent="0.25">
      <c r="A435" s="46" t="s">
        <v>67</v>
      </c>
      <c r="B435" s="46" t="s">
        <v>68</v>
      </c>
      <c r="C435" s="47" t="s">
        <v>39</v>
      </c>
      <c r="D435" s="43" t="s">
        <v>0</v>
      </c>
      <c r="E435" s="43"/>
      <c r="F435" s="43"/>
      <c r="G435" s="48" t="s">
        <v>72</v>
      </c>
      <c r="H435" s="43" t="s">
        <v>73</v>
      </c>
      <c r="I435" s="43"/>
      <c r="J435" s="43"/>
      <c r="K435" s="43"/>
      <c r="L435" s="43" t="s">
        <v>74</v>
      </c>
      <c r="M435" s="43"/>
      <c r="N435" s="43"/>
      <c r="O435" s="43"/>
    </row>
    <row r="436" spans="1:15" ht="58.5" customHeight="1" x14ac:dyDescent="0.25">
      <c r="A436" s="46"/>
      <c r="B436" s="46"/>
      <c r="C436" s="47"/>
      <c r="D436" s="7" t="s">
        <v>69</v>
      </c>
      <c r="E436" s="7" t="s">
        <v>70</v>
      </c>
      <c r="F436" s="7" t="s">
        <v>71</v>
      </c>
      <c r="G436" s="48"/>
      <c r="H436" s="8" t="s">
        <v>6</v>
      </c>
      <c r="I436" s="8" t="s">
        <v>7</v>
      </c>
      <c r="J436" s="8" t="s">
        <v>8</v>
      </c>
      <c r="K436" s="8" t="s">
        <v>9</v>
      </c>
      <c r="L436" s="8" t="s">
        <v>75</v>
      </c>
      <c r="M436" s="8" t="s">
        <v>76</v>
      </c>
      <c r="N436" s="8" t="s">
        <v>12</v>
      </c>
      <c r="O436" s="8" t="s">
        <v>13</v>
      </c>
    </row>
    <row r="437" spans="1:15" x14ac:dyDescent="0.25">
      <c r="A437" s="9"/>
      <c r="B437" s="10" t="s">
        <v>78</v>
      </c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</row>
    <row r="438" spans="1:15" ht="26.25" x14ac:dyDescent="0.25">
      <c r="A438" s="9">
        <v>223</v>
      </c>
      <c r="B438" s="11" t="s">
        <v>183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x14ac:dyDescent="0.25">
      <c r="A439" s="9"/>
      <c r="B439" s="9" t="s">
        <v>142</v>
      </c>
      <c r="C439" s="12"/>
      <c r="D439" s="12">
        <v>27</v>
      </c>
      <c r="E439" s="12">
        <v>0.9</v>
      </c>
      <c r="F439" s="12">
        <v>2.7</v>
      </c>
      <c r="G439" s="12">
        <v>132</v>
      </c>
      <c r="H439" s="12">
        <v>0.06</v>
      </c>
      <c r="I439" s="12">
        <v>0.7</v>
      </c>
      <c r="J439" s="12">
        <v>0.01</v>
      </c>
      <c r="K439" s="12"/>
      <c r="L439" s="12">
        <v>180</v>
      </c>
      <c r="M439" s="12">
        <v>283</v>
      </c>
      <c r="N439" s="12">
        <v>36</v>
      </c>
      <c r="O439" s="12">
        <v>0.4</v>
      </c>
    </row>
    <row r="440" spans="1:15" x14ac:dyDescent="0.25">
      <c r="A440" s="9"/>
      <c r="B440" s="9" t="s">
        <v>136</v>
      </c>
      <c r="C440" s="12"/>
      <c r="D440" s="12">
        <v>1.2</v>
      </c>
      <c r="E440" s="12">
        <v>1.1000000000000001</v>
      </c>
      <c r="F440" s="12"/>
      <c r="G440" s="12">
        <v>15.7</v>
      </c>
      <c r="H440" s="12"/>
      <c r="I440" s="12"/>
      <c r="J440" s="12">
        <v>0.02</v>
      </c>
      <c r="K440" s="12"/>
      <c r="L440" s="12">
        <v>5.5</v>
      </c>
      <c r="M440" s="12">
        <v>19.2</v>
      </c>
      <c r="N440" s="12">
        <v>1.2</v>
      </c>
      <c r="O440" s="12">
        <v>0.2</v>
      </c>
    </row>
    <row r="441" spans="1:15" x14ac:dyDescent="0.25">
      <c r="A441" s="9"/>
      <c r="B441" s="9" t="s">
        <v>184</v>
      </c>
      <c r="C441" s="12"/>
      <c r="D441" s="12">
        <v>1</v>
      </c>
      <c r="E441" s="12">
        <v>0.1</v>
      </c>
      <c r="F441" s="12">
        <v>6.7</v>
      </c>
      <c r="G441" s="12">
        <v>32.799999999999997</v>
      </c>
      <c r="H441" s="12">
        <v>0.01</v>
      </c>
      <c r="I441" s="12"/>
      <c r="J441" s="12"/>
      <c r="K441" s="12"/>
      <c r="L441" s="12">
        <v>2</v>
      </c>
      <c r="M441" s="12">
        <v>8.5</v>
      </c>
      <c r="N441" s="12">
        <v>1.8</v>
      </c>
      <c r="O441" s="12">
        <v>0.1</v>
      </c>
    </row>
    <row r="442" spans="1:15" x14ac:dyDescent="0.25">
      <c r="A442" s="9"/>
      <c r="B442" s="9" t="s">
        <v>82</v>
      </c>
      <c r="C442" s="12"/>
      <c r="D442" s="12"/>
      <c r="E442" s="12"/>
      <c r="F442" s="12">
        <v>9.5</v>
      </c>
      <c r="G442" s="12">
        <v>39</v>
      </c>
      <c r="H442" s="12"/>
      <c r="I442" s="12"/>
      <c r="J442" s="12"/>
      <c r="K442" s="12"/>
      <c r="L442" s="12"/>
      <c r="M442" s="12"/>
      <c r="N442" s="12"/>
      <c r="O442" s="12"/>
    </row>
    <row r="443" spans="1:15" x14ac:dyDescent="0.25">
      <c r="A443" s="9"/>
      <c r="B443" s="9" t="s">
        <v>83</v>
      </c>
      <c r="C443" s="12"/>
      <c r="D443" s="12">
        <v>0.1</v>
      </c>
      <c r="E443" s="12">
        <v>8.1999999999999993</v>
      </c>
      <c r="F443" s="12">
        <v>0.1</v>
      </c>
      <c r="G443" s="12">
        <v>74.8</v>
      </c>
      <c r="H443" s="12"/>
      <c r="I443" s="12"/>
      <c r="J443" s="12">
        <v>0.06</v>
      </c>
      <c r="K443" s="12"/>
      <c r="L443" s="12">
        <v>1.2</v>
      </c>
      <c r="M443" s="12">
        <v>1.9</v>
      </c>
      <c r="N443" s="12">
        <v>0.04</v>
      </c>
      <c r="O443" s="12">
        <v>0.02</v>
      </c>
    </row>
    <row r="444" spans="1:15" x14ac:dyDescent="0.25">
      <c r="A444" s="9"/>
      <c r="B444" s="9" t="s">
        <v>157</v>
      </c>
      <c r="C444" s="12"/>
      <c r="D444" s="12">
        <v>0.2</v>
      </c>
      <c r="E444" s="12">
        <v>2</v>
      </c>
      <c r="F444" s="12">
        <v>0.3</v>
      </c>
      <c r="G444" s="12">
        <v>20.6</v>
      </c>
      <c r="H444" s="12"/>
      <c r="I444" s="12">
        <v>0.03</v>
      </c>
      <c r="J444" s="12">
        <v>0.03</v>
      </c>
      <c r="K444" s="12">
        <v>0.1</v>
      </c>
      <c r="L444" s="12">
        <v>8.6</v>
      </c>
      <c r="M444" s="12">
        <v>6</v>
      </c>
      <c r="N444" s="12">
        <v>0.1</v>
      </c>
      <c r="O444" s="12">
        <v>0.02</v>
      </c>
    </row>
    <row r="445" spans="1:15" x14ac:dyDescent="0.25">
      <c r="A445" s="9"/>
      <c r="B445" s="9" t="s">
        <v>185</v>
      </c>
      <c r="C445" s="12"/>
      <c r="D445" s="12">
        <v>1.4</v>
      </c>
      <c r="E445" s="12">
        <v>1.6</v>
      </c>
      <c r="F445" s="12">
        <v>10.199999999999999</v>
      </c>
      <c r="G445" s="12">
        <v>64</v>
      </c>
      <c r="H445" s="12">
        <v>0.02</v>
      </c>
      <c r="I445" s="12">
        <v>0.2</v>
      </c>
      <c r="J445" s="12">
        <v>0.01</v>
      </c>
      <c r="K445" s="12"/>
      <c r="L445" s="12">
        <v>75</v>
      </c>
      <c r="M445" s="12">
        <v>50</v>
      </c>
      <c r="N445" s="12">
        <v>8</v>
      </c>
      <c r="O445" s="12">
        <v>0.05</v>
      </c>
    </row>
    <row r="446" spans="1:15" x14ac:dyDescent="0.25">
      <c r="A446" s="9"/>
      <c r="B446" s="9"/>
      <c r="C446" s="13" t="s">
        <v>42</v>
      </c>
      <c r="D446" s="15">
        <v>24</v>
      </c>
      <c r="E446" s="15">
        <v>10.8</v>
      </c>
      <c r="F446" s="15">
        <v>22.9</v>
      </c>
      <c r="G446" s="15">
        <v>294.7</v>
      </c>
      <c r="H446" s="15">
        <v>7.0000000000000007E-2</v>
      </c>
      <c r="I446" s="15">
        <v>0.73</v>
      </c>
      <c r="J446" s="15">
        <v>0.1</v>
      </c>
      <c r="K446" s="15">
        <v>0.4</v>
      </c>
      <c r="L446" s="15">
        <v>211</v>
      </c>
      <c r="M446" s="15">
        <v>286</v>
      </c>
      <c r="N446" s="15">
        <v>36.6</v>
      </c>
      <c r="O446" s="15">
        <v>0.61</v>
      </c>
    </row>
    <row r="447" spans="1:15" x14ac:dyDescent="0.25">
      <c r="A447" s="9"/>
      <c r="B447" s="9"/>
      <c r="C447" s="16" t="s">
        <v>60</v>
      </c>
      <c r="D447" s="17">
        <v>30.9</v>
      </c>
      <c r="E447" s="17">
        <v>13.9</v>
      </c>
      <c r="F447" s="17">
        <v>29.5</v>
      </c>
      <c r="G447" s="17">
        <v>378.9</v>
      </c>
      <c r="H447" s="17">
        <v>0.09</v>
      </c>
      <c r="I447" s="17">
        <v>0.93</v>
      </c>
      <c r="J447" s="17">
        <v>0.13</v>
      </c>
      <c r="K447" s="17">
        <v>0.1</v>
      </c>
      <c r="L447" s="17">
        <v>272.3</v>
      </c>
      <c r="M447" s="17">
        <v>368.6</v>
      </c>
      <c r="N447" s="17">
        <v>47.14</v>
      </c>
      <c r="O447" s="17">
        <v>0.79</v>
      </c>
    </row>
    <row r="448" spans="1:15" ht="26.25" x14ac:dyDescent="0.25">
      <c r="A448" s="9"/>
      <c r="B448" s="11" t="s">
        <v>186</v>
      </c>
      <c r="C448" s="12">
        <v>50</v>
      </c>
      <c r="D448" s="18">
        <v>0.2</v>
      </c>
      <c r="E448" s="12"/>
      <c r="F448" s="12">
        <v>38</v>
      </c>
      <c r="G448" s="12">
        <v>146.5</v>
      </c>
      <c r="H448" s="12"/>
      <c r="I448" s="12"/>
      <c r="J448" s="12"/>
      <c r="K448" s="12"/>
      <c r="L448" s="12">
        <v>5.5</v>
      </c>
      <c r="M448" s="12">
        <v>6</v>
      </c>
      <c r="N448" s="12"/>
      <c r="O448" s="12">
        <v>0.2</v>
      </c>
    </row>
    <row r="449" spans="1:15" x14ac:dyDescent="0.25">
      <c r="A449" s="9">
        <v>747</v>
      </c>
      <c r="B449" s="9" t="s">
        <v>84</v>
      </c>
      <c r="C449" s="12">
        <v>200</v>
      </c>
      <c r="D449" s="12"/>
      <c r="E449" s="12"/>
      <c r="F449" s="12">
        <v>19.899999999999999</v>
      </c>
      <c r="G449" s="12">
        <v>74.8</v>
      </c>
      <c r="H449" s="12">
        <v>0.02</v>
      </c>
      <c r="I449" s="12">
        <v>10.199999999999999</v>
      </c>
      <c r="J449" s="12"/>
      <c r="K449" s="12">
        <v>0.01</v>
      </c>
      <c r="L449" s="12">
        <v>9.9</v>
      </c>
      <c r="M449" s="12">
        <v>16.5</v>
      </c>
      <c r="N449" s="12">
        <v>8.8000000000000007</v>
      </c>
      <c r="O449" s="12">
        <v>1.64</v>
      </c>
    </row>
    <row r="450" spans="1:15" x14ac:dyDescent="0.25">
      <c r="A450" s="9"/>
      <c r="B450" s="9" t="s">
        <v>16</v>
      </c>
      <c r="C450" s="12">
        <v>50</v>
      </c>
      <c r="D450" s="12">
        <v>4.0999999999999996</v>
      </c>
      <c r="E450" s="12">
        <v>0.6</v>
      </c>
      <c r="F450" s="12">
        <v>24.1</v>
      </c>
      <c r="G450" s="12">
        <v>113.5</v>
      </c>
      <c r="H450" s="12">
        <v>0.5</v>
      </c>
      <c r="I450" s="12"/>
      <c r="J450" s="12"/>
      <c r="K450" s="12">
        <v>0.7</v>
      </c>
      <c r="L450" s="12">
        <v>7.5</v>
      </c>
      <c r="M450" s="12">
        <v>35</v>
      </c>
      <c r="N450" s="12">
        <v>12</v>
      </c>
      <c r="O450" s="12">
        <v>8.5</v>
      </c>
    </row>
    <row r="451" spans="1:15" x14ac:dyDescent="0.25">
      <c r="A451" s="9"/>
      <c r="B451" s="9" t="s">
        <v>85</v>
      </c>
      <c r="C451" s="19" t="s">
        <v>101</v>
      </c>
      <c r="D451" s="15">
        <f>D446+D448+D449+D450</f>
        <v>28.299999999999997</v>
      </c>
      <c r="E451" s="15">
        <f t="shared" ref="E451:O451" si="97">E446+E448+E449+E450</f>
        <v>11.4</v>
      </c>
      <c r="F451" s="15">
        <f t="shared" si="97"/>
        <v>104.9</v>
      </c>
      <c r="G451" s="15">
        <f t="shared" si="97"/>
        <v>629.5</v>
      </c>
      <c r="H451" s="15">
        <f t="shared" si="97"/>
        <v>0.59</v>
      </c>
      <c r="I451" s="15">
        <f t="shared" si="97"/>
        <v>10.93</v>
      </c>
      <c r="J451" s="15">
        <f t="shared" si="97"/>
        <v>0.1</v>
      </c>
      <c r="K451" s="15">
        <f t="shared" si="97"/>
        <v>1.1099999999999999</v>
      </c>
      <c r="L451" s="15">
        <f t="shared" si="97"/>
        <v>233.9</v>
      </c>
      <c r="M451" s="15">
        <f t="shared" si="97"/>
        <v>343.5</v>
      </c>
      <c r="N451" s="15">
        <f t="shared" si="97"/>
        <v>57.400000000000006</v>
      </c>
      <c r="O451" s="15">
        <f t="shared" si="97"/>
        <v>10.95</v>
      </c>
    </row>
    <row r="452" spans="1:15" x14ac:dyDescent="0.25">
      <c r="A452" s="9"/>
      <c r="B452" s="9"/>
      <c r="C452" s="20" t="s">
        <v>102</v>
      </c>
      <c r="D452" s="17">
        <f>D447+D448+D449+D450</f>
        <v>35.199999999999996</v>
      </c>
      <c r="E452" s="17">
        <f t="shared" ref="E452:O452" si="98">E447+E448+E449+E450</f>
        <v>14.5</v>
      </c>
      <c r="F452" s="17">
        <f t="shared" si="98"/>
        <v>111.5</v>
      </c>
      <c r="G452" s="17">
        <f t="shared" si="98"/>
        <v>713.69999999999993</v>
      </c>
      <c r="H452" s="17">
        <f t="shared" si="98"/>
        <v>0.61</v>
      </c>
      <c r="I452" s="17">
        <f t="shared" si="98"/>
        <v>11.129999999999999</v>
      </c>
      <c r="J452" s="17">
        <f t="shared" si="98"/>
        <v>0.13</v>
      </c>
      <c r="K452" s="17">
        <f t="shared" si="98"/>
        <v>0.80999999999999994</v>
      </c>
      <c r="L452" s="17">
        <f t="shared" si="98"/>
        <v>295.2</v>
      </c>
      <c r="M452" s="17">
        <f t="shared" si="98"/>
        <v>426.1</v>
      </c>
      <c r="N452" s="17">
        <f t="shared" si="98"/>
        <v>67.94</v>
      </c>
      <c r="O452" s="17">
        <f t="shared" si="98"/>
        <v>11.129999999999999</v>
      </c>
    </row>
    <row r="453" spans="1:15" x14ac:dyDescent="0.25">
      <c r="A453" s="9"/>
      <c r="B453" s="10" t="s">
        <v>86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</row>
    <row r="454" spans="1:15" x14ac:dyDescent="0.25">
      <c r="A454" s="9">
        <v>54</v>
      </c>
      <c r="B454" s="9" t="s">
        <v>32</v>
      </c>
      <c r="C454" s="13">
        <v>100</v>
      </c>
      <c r="D454" s="13">
        <v>2.8</v>
      </c>
      <c r="E454" s="13">
        <v>13.3</v>
      </c>
      <c r="F454" s="13">
        <v>11.5</v>
      </c>
      <c r="G454" s="13">
        <v>110</v>
      </c>
      <c r="H454" s="13">
        <v>2.2000000000000002</v>
      </c>
      <c r="I454" s="13">
        <v>10.5</v>
      </c>
      <c r="J454" s="13">
        <v>138</v>
      </c>
      <c r="K454" s="13">
        <v>0.03</v>
      </c>
      <c r="L454" s="13">
        <v>61.5</v>
      </c>
      <c r="M454" s="13">
        <v>55</v>
      </c>
      <c r="N454" s="13">
        <v>22</v>
      </c>
      <c r="O454" s="13">
        <v>1.05</v>
      </c>
    </row>
    <row r="455" spans="1:15" ht="26.25" x14ac:dyDescent="0.25">
      <c r="A455" s="9"/>
      <c r="B455" s="11" t="s">
        <v>187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</row>
    <row r="456" spans="1:15" x14ac:dyDescent="0.25">
      <c r="A456" s="9"/>
      <c r="B456" s="9" t="s">
        <v>93</v>
      </c>
      <c r="C456" s="12"/>
      <c r="D456" s="12">
        <v>1.2</v>
      </c>
      <c r="E456" s="12"/>
      <c r="F456" s="12">
        <v>14</v>
      </c>
      <c r="G456" s="12">
        <v>62</v>
      </c>
      <c r="H456" s="12">
        <v>0.13</v>
      </c>
      <c r="I456" s="12">
        <v>20</v>
      </c>
      <c r="J456" s="12"/>
      <c r="K456" s="12">
        <v>0.1</v>
      </c>
      <c r="L456" s="12">
        <v>10</v>
      </c>
      <c r="M456" s="12">
        <v>58</v>
      </c>
      <c r="N456" s="12">
        <v>23</v>
      </c>
      <c r="O456" s="12">
        <v>0.9</v>
      </c>
    </row>
    <row r="457" spans="1:15" x14ac:dyDescent="0.25">
      <c r="A457" s="9"/>
      <c r="B457" s="9" t="s">
        <v>188</v>
      </c>
      <c r="C457" s="12"/>
      <c r="D457" s="12">
        <v>2</v>
      </c>
      <c r="E457" s="12">
        <v>0.1</v>
      </c>
      <c r="F457" s="12">
        <v>15</v>
      </c>
      <c r="G457" s="12">
        <v>66.400000000000006</v>
      </c>
      <c r="H457" s="12">
        <v>0.05</v>
      </c>
      <c r="I457" s="12"/>
      <c r="J457" s="12"/>
      <c r="K457" s="12">
        <v>0.5</v>
      </c>
      <c r="L457" s="12">
        <v>6</v>
      </c>
      <c r="M457" s="12">
        <v>30</v>
      </c>
      <c r="N457" s="12">
        <v>12</v>
      </c>
      <c r="O457" s="12">
        <v>0.4</v>
      </c>
    </row>
    <row r="458" spans="1:15" x14ac:dyDescent="0.25">
      <c r="A458" s="9"/>
      <c r="B458" s="9" t="s">
        <v>95</v>
      </c>
      <c r="C458" s="12"/>
      <c r="D458" s="12">
        <v>0.2</v>
      </c>
      <c r="E458" s="12"/>
      <c r="F458" s="12">
        <v>0.7</v>
      </c>
      <c r="G458" s="12">
        <v>4.0999999999999996</v>
      </c>
      <c r="H458" s="12">
        <v>0.01</v>
      </c>
      <c r="I458" s="12">
        <v>2</v>
      </c>
      <c r="J458" s="12"/>
      <c r="K458" s="12">
        <v>0.02</v>
      </c>
      <c r="L458" s="12"/>
      <c r="M458" s="12"/>
      <c r="N458" s="12"/>
      <c r="O458" s="12"/>
    </row>
    <row r="459" spans="1:15" x14ac:dyDescent="0.25">
      <c r="A459" s="9"/>
      <c r="B459" s="9" t="s">
        <v>96</v>
      </c>
      <c r="C459" s="12"/>
      <c r="D459" s="12">
        <v>0.1</v>
      </c>
      <c r="E459" s="12"/>
      <c r="F459" s="12">
        <v>0.6</v>
      </c>
      <c r="G459" s="12">
        <v>3.2</v>
      </c>
      <c r="H459" s="12">
        <v>0.01</v>
      </c>
      <c r="I459" s="12">
        <v>0.7</v>
      </c>
      <c r="J459" s="12"/>
      <c r="K459" s="12">
        <v>0.09</v>
      </c>
      <c r="L459" s="12">
        <v>7.6</v>
      </c>
      <c r="M459" s="12">
        <v>8.1999999999999993</v>
      </c>
      <c r="N459" s="12">
        <v>5.7</v>
      </c>
      <c r="O459" s="12">
        <v>0.1</v>
      </c>
    </row>
    <row r="460" spans="1:15" x14ac:dyDescent="0.25">
      <c r="A460" s="9"/>
      <c r="B460" s="9" t="s">
        <v>83</v>
      </c>
      <c r="C460" s="12"/>
      <c r="D460" s="12">
        <v>0.1</v>
      </c>
      <c r="E460" s="12">
        <v>8.1999999999999993</v>
      </c>
      <c r="F460" s="12">
        <v>0.1</v>
      </c>
      <c r="G460" s="12">
        <v>74.8</v>
      </c>
      <c r="H460" s="12"/>
      <c r="I460" s="12"/>
      <c r="J460" s="12">
        <v>0.06</v>
      </c>
      <c r="K460" s="12"/>
      <c r="L460" s="12">
        <v>1.2</v>
      </c>
      <c r="M460" s="12">
        <v>1.9</v>
      </c>
      <c r="N460" s="12">
        <v>0.04</v>
      </c>
      <c r="O460" s="12">
        <v>0.02</v>
      </c>
    </row>
    <row r="461" spans="1:15" x14ac:dyDescent="0.25">
      <c r="A461" s="9"/>
      <c r="B461" s="9" t="s">
        <v>98</v>
      </c>
      <c r="C461" s="13">
        <v>250</v>
      </c>
      <c r="D461" s="15">
        <f t="shared" ref="D461:O461" si="99">SUM(D456:D460)</f>
        <v>3.6000000000000005</v>
      </c>
      <c r="E461" s="15">
        <f t="shared" si="99"/>
        <v>8.2999999999999989</v>
      </c>
      <c r="F461" s="15">
        <f t="shared" si="99"/>
        <v>30.400000000000002</v>
      </c>
      <c r="G461" s="15">
        <f t="shared" si="99"/>
        <v>210.5</v>
      </c>
      <c r="H461" s="15">
        <f t="shared" si="99"/>
        <v>0.2</v>
      </c>
      <c r="I461" s="15">
        <f t="shared" si="99"/>
        <v>22.7</v>
      </c>
      <c r="J461" s="15">
        <f t="shared" si="99"/>
        <v>0.06</v>
      </c>
      <c r="K461" s="15">
        <f t="shared" si="99"/>
        <v>0.71</v>
      </c>
      <c r="L461" s="15">
        <f t="shared" si="99"/>
        <v>24.8</v>
      </c>
      <c r="M461" s="15">
        <f t="shared" si="99"/>
        <v>98.100000000000009</v>
      </c>
      <c r="N461" s="15">
        <f t="shared" si="99"/>
        <v>40.74</v>
      </c>
      <c r="O461" s="15">
        <f t="shared" si="99"/>
        <v>1.4200000000000002</v>
      </c>
    </row>
    <row r="462" spans="1:15" x14ac:dyDescent="0.25">
      <c r="A462" s="9"/>
      <c r="B462" s="9"/>
      <c r="C462" s="21">
        <v>300</v>
      </c>
      <c r="D462" s="17">
        <f>D461/5+D461</f>
        <v>4.32</v>
      </c>
      <c r="E462" s="17">
        <f t="shared" ref="E462:O462" si="100">E461/5+E461</f>
        <v>9.9599999999999991</v>
      </c>
      <c r="F462" s="17">
        <f t="shared" si="100"/>
        <v>36.480000000000004</v>
      </c>
      <c r="G462" s="17">
        <f t="shared" si="100"/>
        <v>252.6</v>
      </c>
      <c r="H462" s="17">
        <f t="shared" si="100"/>
        <v>0.24000000000000002</v>
      </c>
      <c r="I462" s="17">
        <f t="shared" si="100"/>
        <v>27.24</v>
      </c>
      <c r="J462" s="17">
        <f t="shared" si="100"/>
        <v>7.1999999999999995E-2</v>
      </c>
      <c r="K462" s="17">
        <f t="shared" si="100"/>
        <v>0.85199999999999998</v>
      </c>
      <c r="L462" s="17">
        <f t="shared" si="100"/>
        <v>29.76</v>
      </c>
      <c r="M462" s="17">
        <f t="shared" si="100"/>
        <v>117.72000000000001</v>
      </c>
      <c r="N462" s="17">
        <f t="shared" si="100"/>
        <v>48.888000000000005</v>
      </c>
      <c r="O462" s="17">
        <f t="shared" si="100"/>
        <v>1.7040000000000002</v>
      </c>
    </row>
    <row r="463" spans="1:15" ht="26.25" x14ac:dyDescent="0.25">
      <c r="A463" s="9">
        <v>538</v>
      </c>
      <c r="B463" s="11" t="s">
        <v>189</v>
      </c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</row>
    <row r="464" spans="1:15" x14ac:dyDescent="0.25">
      <c r="A464" s="9"/>
      <c r="B464" s="11" t="s">
        <v>152</v>
      </c>
      <c r="C464" s="24"/>
      <c r="D464" s="24">
        <v>14.1</v>
      </c>
      <c r="E464" s="24">
        <v>4.9000000000000004</v>
      </c>
      <c r="F464" s="24"/>
      <c r="G464" s="24">
        <v>100.8</v>
      </c>
      <c r="H464" s="24">
        <v>0.06</v>
      </c>
      <c r="I464" s="24"/>
      <c r="J464" s="24"/>
      <c r="K464" s="24">
        <v>0.5</v>
      </c>
      <c r="L464" s="24">
        <v>9</v>
      </c>
      <c r="M464" s="24">
        <v>188</v>
      </c>
      <c r="N464" s="24">
        <v>22</v>
      </c>
      <c r="O464" s="24">
        <v>2.7</v>
      </c>
    </row>
    <row r="465" spans="1:15" x14ac:dyDescent="0.25">
      <c r="A465" s="9"/>
      <c r="B465" s="11" t="s">
        <v>95</v>
      </c>
      <c r="C465" s="24"/>
      <c r="D465" s="12">
        <v>0.2</v>
      </c>
      <c r="E465" s="12"/>
      <c r="F465" s="12">
        <v>0.7</v>
      </c>
      <c r="G465" s="12">
        <v>4.0999999999999996</v>
      </c>
      <c r="H465" s="12">
        <v>0.01</v>
      </c>
      <c r="I465" s="12">
        <v>2</v>
      </c>
      <c r="J465" s="12"/>
      <c r="K465" s="12">
        <v>0.02</v>
      </c>
      <c r="L465" s="12"/>
      <c r="M465" s="12"/>
      <c r="N465" s="24"/>
      <c r="O465" s="24"/>
    </row>
    <row r="466" spans="1:15" x14ac:dyDescent="0.25">
      <c r="A466" s="9"/>
      <c r="B466" s="11" t="s">
        <v>93</v>
      </c>
      <c r="C466" s="24"/>
      <c r="D466" s="12">
        <v>2.1</v>
      </c>
      <c r="E466" s="12"/>
      <c r="F466" s="12">
        <v>20.7</v>
      </c>
      <c r="G466" s="12">
        <v>93</v>
      </c>
      <c r="H466" s="24">
        <v>0.13</v>
      </c>
      <c r="I466" s="24">
        <v>20</v>
      </c>
      <c r="J466" s="24"/>
      <c r="K466" s="24">
        <v>0.1</v>
      </c>
      <c r="L466" s="24">
        <v>10</v>
      </c>
      <c r="M466" s="24">
        <v>58</v>
      </c>
      <c r="N466" s="24">
        <v>23</v>
      </c>
      <c r="O466" s="24">
        <v>0.9</v>
      </c>
    </row>
    <row r="467" spans="1:15" x14ac:dyDescent="0.25">
      <c r="A467" s="9"/>
      <c r="B467" s="11" t="s">
        <v>190</v>
      </c>
      <c r="C467" s="24"/>
      <c r="D467" s="24">
        <v>1.4</v>
      </c>
      <c r="E467" s="24">
        <v>1.6</v>
      </c>
      <c r="F467" s="24">
        <v>2.4</v>
      </c>
      <c r="G467" s="24">
        <v>29</v>
      </c>
      <c r="H467" s="24">
        <v>0.04</v>
      </c>
      <c r="I467" s="24">
        <v>0.5</v>
      </c>
      <c r="J467" s="24">
        <v>0.02</v>
      </c>
      <c r="K467" s="24">
        <v>0.04</v>
      </c>
      <c r="L467" s="24">
        <v>45</v>
      </c>
      <c r="M467" s="24">
        <v>40</v>
      </c>
      <c r="N467" s="24">
        <v>6.8</v>
      </c>
      <c r="O467" s="24">
        <v>0.02</v>
      </c>
    </row>
    <row r="468" spans="1:15" x14ac:dyDescent="0.25">
      <c r="A468" s="9"/>
      <c r="B468" s="11" t="s">
        <v>136</v>
      </c>
      <c r="C468" s="24"/>
      <c r="D468" s="24">
        <v>1.2</v>
      </c>
      <c r="E468" s="24">
        <v>1.1000000000000001</v>
      </c>
      <c r="F468" s="24"/>
      <c r="G468" s="24">
        <v>15.7</v>
      </c>
      <c r="H468" s="24"/>
      <c r="I468" s="24"/>
      <c r="J468" s="24">
        <v>0.02</v>
      </c>
      <c r="K468" s="24"/>
      <c r="L468" s="24">
        <v>5.5</v>
      </c>
      <c r="M468" s="24">
        <v>19.2</v>
      </c>
      <c r="N468" s="24">
        <v>1.2</v>
      </c>
      <c r="O468" s="24">
        <v>0.2</v>
      </c>
    </row>
    <row r="469" spans="1:15" x14ac:dyDescent="0.25">
      <c r="A469" s="9"/>
      <c r="B469" s="11" t="s">
        <v>83</v>
      </c>
      <c r="C469" s="24"/>
      <c r="D469" s="12">
        <v>0.1</v>
      </c>
      <c r="E469" s="12">
        <v>8.1999999999999993</v>
      </c>
      <c r="F469" s="12">
        <v>0.1</v>
      </c>
      <c r="G469" s="12">
        <v>74.8</v>
      </c>
      <c r="H469" s="12"/>
      <c r="I469" s="12"/>
      <c r="J469" s="12">
        <v>0.06</v>
      </c>
      <c r="K469" s="12"/>
      <c r="L469" s="12">
        <v>1.2</v>
      </c>
      <c r="M469" s="12">
        <v>1.9</v>
      </c>
      <c r="N469" s="12">
        <v>0.04</v>
      </c>
      <c r="O469" s="12">
        <v>0.02</v>
      </c>
    </row>
    <row r="470" spans="1:15" x14ac:dyDescent="0.25">
      <c r="A470" s="9"/>
      <c r="B470" s="11"/>
      <c r="C470" s="13">
        <v>150</v>
      </c>
      <c r="D470" s="13">
        <f>SUM(D464:D469)</f>
        <v>19.099999999999998</v>
      </c>
      <c r="E470" s="13">
        <f t="shared" ref="E470:O470" si="101">SUM(E464:E469)</f>
        <v>15.799999999999999</v>
      </c>
      <c r="F470" s="13">
        <f t="shared" si="101"/>
        <v>23.9</v>
      </c>
      <c r="G470" s="13">
        <f t="shared" si="101"/>
        <v>317.39999999999998</v>
      </c>
      <c r="H470" s="13">
        <f t="shared" si="101"/>
        <v>0.24000000000000002</v>
      </c>
      <c r="I470" s="13">
        <f t="shared" si="101"/>
        <v>22.5</v>
      </c>
      <c r="J470" s="13">
        <f t="shared" si="101"/>
        <v>0.1</v>
      </c>
      <c r="K470" s="13">
        <f t="shared" si="101"/>
        <v>0.66</v>
      </c>
      <c r="L470" s="13">
        <f t="shared" si="101"/>
        <v>70.7</v>
      </c>
      <c r="M470" s="13">
        <f t="shared" si="101"/>
        <v>307.09999999999997</v>
      </c>
      <c r="N470" s="13">
        <f t="shared" si="101"/>
        <v>53.04</v>
      </c>
      <c r="O470" s="13">
        <f t="shared" si="101"/>
        <v>3.8400000000000003</v>
      </c>
    </row>
    <row r="471" spans="1:15" x14ac:dyDescent="0.25">
      <c r="A471" s="9"/>
      <c r="B471" s="11"/>
      <c r="C471" s="16">
        <v>200</v>
      </c>
      <c r="D471" s="16">
        <f>D470/3+D470</f>
        <v>25.466666666666665</v>
      </c>
      <c r="E471" s="16">
        <f t="shared" ref="E471:O471" si="102">E470/3+E470</f>
        <v>21.066666666666666</v>
      </c>
      <c r="F471" s="16">
        <f t="shared" si="102"/>
        <v>31.866666666666664</v>
      </c>
      <c r="G471" s="16">
        <f t="shared" si="102"/>
        <v>423.2</v>
      </c>
      <c r="H471" s="16">
        <f t="shared" si="102"/>
        <v>0.32</v>
      </c>
      <c r="I471" s="16">
        <f t="shared" si="102"/>
        <v>30</v>
      </c>
      <c r="J471" s="16">
        <f t="shared" si="102"/>
        <v>0.13333333333333333</v>
      </c>
      <c r="K471" s="16">
        <f t="shared" si="102"/>
        <v>0.88</v>
      </c>
      <c r="L471" s="16">
        <f t="shared" si="102"/>
        <v>94.266666666666666</v>
      </c>
      <c r="M471" s="16">
        <f t="shared" si="102"/>
        <v>409.46666666666664</v>
      </c>
      <c r="N471" s="16">
        <f t="shared" si="102"/>
        <v>70.72</v>
      </c>
      <c r="O471" s="16">
        <f t="shared" si="102"/>
        <v>5.12</v>
      </c>
    </row>
    <row r="472" spans="1:15" x14ac:dyDescent="0.25">
      <c r="A472" s="9">
        <v>816</v>
      </c>
      <c r="B472" s="9" t="s">
        <v>63</v>
      </c>
      <c r="C472" s="12">
        <v>200</v>
      </c>
      <c r="D472" s="12">
        <v>1</v>
      </c>
      <c r="E472" s="12"/>
      <c r="F472" s="12">
        <v>30.9</v>
      </c>
      <c r="G472" s="12">
        <v>95</v>
      </c>
      <c r="H472" s="12">
        <v>0.02</v>
      </c>
      <c r="I472" s="12">
        <v>0.8</v>
      </c>
      <c r="J472" s="12">
        <v>0.7</v>
      </c>
      <c r="K472" s="12">
        <v>0.04</v>
      </c>
      <c r="L472" s="12">
        <v>32.4</v>
      </c>
      <c r="M472" s="12">
        <v>29.2</v>
      </c>
      <c r="N472" s="12">
        <v>21</v>
      </c>
      <c r="O472" s="12">
        <v>0.7</v>
      </c>
    </row>
    <row r="473" spans="1:15" x14ac:dyDescent="0.25">
      <c r="A473" s="9"/>
      <c r="B473" s="9" t="s">
        <v>100</v>
      </c>
      <c r="C473" s="12">
        <v>200</v>
      </c>
      <c r="D473" s="12">
        <v>0.6</v>
      </c>
      <c r="E473" s="12"/>
      <c r="F473" s="12">
        <v>20.399999999999999</v>
      </c>
      <c r="G473" s="12">
        <v>82.8</v>
      </c>
      <c r="H473" s="12">
        <v>0.06</v>
      </c>
      <c r="I473" s="12">
        <v>340</v>
      </c>
      <c r="J473" s="12"/>
      <c r="K473" s="12">
        <v>32</v>
      </c>
      <c r="L473" s="12">
        <v>22</v>
      </c>
      <c r="M473" s="12">
        <v>18</v>
      </c>
      <c r="N473" s="12">
        <v>4.4000000000000004</v>
      </c>
      <c r="O473" s="12">
        <v>4.4000000000000004</v>
      </c>
    </row>
    <row r="474" spans="1:15" x14ac:dyDescent="0.25">
      <c r="A474" s="9"/>
      <c r="B474" s="9" t="s">
        <v>117</v>
      </c>
      <c r="C474" s="12">
        <v>50</v>
      </c>
      <c r="D474" s="12">
        <v>3.3</v>
      </c>
      <c r="E474" s="12">
        <v>0.3</v>
      </c>
      <c r="F474" s="12">
        <v>24.9</v>
      </c>
      <c r="G474" s="12">
        <v>107</v>
      </c>
      <c r="H474" s="12">
        <v>0.4</v>
      </c>
      <c r="I474" s="12"/>
      <c r="J474" s="12"/>
      <c r="K474" s="12">
        <v>0.6</v>
      </c>
      <c r="L474" s="12">
        <v>7.3</v>
      </c>
      <c r="M474" s="12">
        <v>35</v>
      </c>
      <c r="N474" s="12">
        <v>12</v>
      </c>
      <c r="O474" s="12">
        <v>8.4</v>
      </c>
    </row>
    <row r="475" spans="1:15" x14ac:dyDescent="0.25">
      <c r="A475" s="9"/>
      <c r="B475" s="9" t="s">
        <v>85</v>
      </c>
      <c r="C475" s="19" t="s">
        <v>101</v>
      </c>
      <c r="D475" s="15">
        <f>D454+D461+D470+D472+D473+D474</f>
        <v>30.400000000000002</v>
      </c>
      <c r="E475" s="15">
        <f t="shared" ref="E475:O475" si="103">E454+E461+E470+E472+E473+E474</f>
        <v>37.699999999999996</v>
      </c>
      <c r="F475" s="15">
        <f t="shared" si="103"/>
        <v>142.00000000000003</v>
      </c>
      <c r="G475" s="15">
        <f t="shared" si="103"/>
        <v>922.69999999999993</v>
      </c>
      <c r="H475" s="15">
        <f t="shared" si="103"/>
        <v>3.1200000000000006</v>
      </c>
      <c r="I475" s="15">
        <f t="shared" si="103"/>
        <v>396.5</v>
      </c>
      <c r="J475" s="15">
        <f t="shared" si="103"/>
        <v>138.85999999999999</v>
      </c>
      <c r="K475" s="15">
        <f t="shared" si="103"/>
        <v>34.04</v>
      </c>
      <c r="L475" s="15">
        <f t="shared" si="103"/>
        <v>218.70000000000002</v>
      </c>
      <c r="M475" s="15">
        <f t="shared" si="103"/>
        <v>542.4</v>
      </c>
      <c r="N475" s="15">
        <f t="shared" si="103"/>
        <v>153.18</v>
      </c>
      <c r="O475" s="15">
        <f t="shared" si="103"/>
        <v>19.810000000000002</v>
      </c>
    </row>
    <row r="476" spans="1:15" x14ac:dyDescent="0.25">
      <c r="A476" s="9"/>
      <c r="B476" s="9"/>
      <c r="C476" s="20" t="s">
        <v>102</v>
      </c>
      <c r="D476" s="17">
        <f>D454+D462+D471+D472+D473+D474</f>
        <v>37.486666666666665</v>
      </c>
      <c r="E476" s="17">
        <f t="shared" ref="E476:O476" si="104">E454+E462+E471+E472+E473+E474</f>
        <v>44.626666666666665</v>
      </c>
      <c r="F476" s="17">
        <f t="shared" si="104"/>
        <v>156.04666666666668</v>
      </c>
      <c r="G476" s="17">
        <f t="shared" si="104"/>
        <v>1070.5999999999999</v>
      </c>
      <c r="H476" s="17">
        <f t="shared" si="104"/>
        <v>3.24</v>
      </c>
      <c r="I476" s="17">
        <f t="shared" si="104"/>
        <v>408.53999999999996</v>
      </c>
      <c r="J476" s="17">
        <f t="shared" si="104"/>
        <v>138.90533333333332</v>
      </c>
      <c r="K476" s="17">
        <f t="shared" si="104"/>
        <v>34.402000000000001</v>
      </c>
      <c r="L476" s="17">
        <f t="shared" si="104"/>
        <v>247.22666666666669</v>
      </c>
      <c r="M476" s="17">
        <f t="shared" si="104"/>
        <v>664.38666666666677</v>
      </c>
      <c r="N476" s="17">
        <f t="shared" si="104"/>
        <v>179.00800000000001</v>
      </c>
      <c r="O476" s="17">
        <f t="shared" si="104"/>
        <v>21.374000000000002</v>
      </c>
    </row>
    <row r="477" spans="1:15" x14ac:dyDescent="0.25">
      <c r="A477" s="9"/>
      <c r="B477" s="9" t="s">
        <v>103</v>
      </c>
      <c r="C477" s="19" t="s">
        <v>101</v>
      </c>
      <c r="D477" s="15">
        <f t="shared" ref="D477:O477" si="105">D451+D475</f>
        <v>58.7</v>
      </c>
      <c r="E477" s="15">
        <f t="shared" si="105"/>
        <v>49.099999999999994</v>
      </c>
      <c r="F477" s="14">
        <f t="shared" si="105"/>
        <v>246.90000000000003</v>
      </c>
      <c r="G477" s="14">
        <f t="shared" si="105"/>
        <v>1552.1999999999998</v>
      </c>
      <c r="H477" s="15">
        <f t="shared" si="105"/>
        <v>3.7100000000000004</v>
      </c>
      <c r="I477" s="14">
        <f t="shared" si="105"/>
        <v>407.43</v>
      </c>
      <c r="J477" s="15">
        <f t="shared" si="105"/>
        <v>138.95999999999998</v>
      </c>
      <c r="K477" s="15">
        <f t="shared" si="105"/>
        <v>35.15</v>
      </c>
      <c r="L477" s="14">
        <f t="shared" si="105"/>
        <v>452.6</v>
      </c>
      <c r="M477" s="15">
        <f t="shared" si="105"/>
        <v>885.9</v>
      </c>
      <c r="N477" s="15">
        <f t="shared" si="105"/>
        <v>210.58</v>
      </c>
      <c r="O477" s="15">
        <f t="shared" si="105"/>
        <v>30.76</v>
      </c>
    </row>
    <row r="478" spans="1:15" x14ac:dyDescent="0.25">
      <c r="A478" s="9"/>
      <c r="B478" s="9"/>
      <c r="C478" s="20" t="s">
        <v>102</v>
      </c>
      <c r="D478" s="17">
        <f t="shared" ref="D478:O478" si="106">D452+D476</f>
        <v>72.686666666666667</v>
      </c>
      <c r="E478" s="17">
        <f t="shared" si="106"/>
        <v>59.126666666666665</v>
      </c>
      <c r="F478" s="22">
        <f t="shared" si="106"/>
        <v>267.54666666666668</v>
      </c>
      <c r="G478" s="22">
        <f t="shared" si="106"/>
        <v>1784.2999999999997</v>
      </c>
      <c r="H478" s="17">
        <f t="shared" si="106"/>
        <v>3.85</v>
      </c>
      <c r="I478" s="22">
        <f t="shared" si="106"/>
        <v>419.66999999999996</v>
      </c>
      <c r="J478" s="17">
        <f t="shared" si="106"/>
        <v>139.03533333333331</v>
      </c>
      <c r="K478" s="17">
        <f t="shared" si="106"/>
        <v>35.212000000000003</v>
      </c>
      <c r="L478" s="22">
        <f t="shared" si="106"/>
        <v>542.42666666666673</v>
      </c>
      <c r="M478" s="17">
        <f t="shared" si="106"/>
        <v>1090.4866666666667</v>
      </c>
      <c r="N478" s="17">
        <f t="shared" si="106"/>
        <v>246.94800000000001</v>
      </c>
      <c r="O478" s="17">
        <f t="shared" si="106"/>
        <v>32.504000000000005</v>
      </c>
    </row>
    <row r="481" spans="1:15" ht="26.25" customHeight="1" x14ac:dyDescent="0.25">
      <c r="A481" s="46" t="s">
        <v>67</v>
      </c>
      <c r="B481" s="46" t="s">
        <v>68</v>
      </c>
      <c r="C481" s="47" t="s">
        <v>39</v>
      </c>
      <c r="D481" s="43" t="s">
        <v>0</v>
      </c>
      <c r="E481" s="43"/>
      <c r="F481" s="43"/>
      <c r="G481" s="48" t="s">
        <v>72</v>
      </c>
      <c r="H481" s="43" t="s">
        <v>73</v>
      </c>
      <c r="I481" s="43"/>
      <c r="J481" s="43"/>
      <c r="K481" s="43"/>
      <c r="L481" s="43" t="s">
        <v>74</v>
      </c>
      <c r="M481" s="43"/>
      <c r="N481" s="43"/>
      <c r="O481" s="43"/>
    </row>
    <row r="482" spans="1:15" ht="64.5" customHeight="1" x14ac:dyDescent="0.25">
      <c r="A482" s="46"/>
      <c r="B482" s="46"/>
      <c r="C482" s="47"/>
      <c r="D482" s="32" t="s">
        <v>69</v>
      </c>
      <c r="E482" s="32" t="s">
        <v>70</v>
      </c>
      <c r="F482" s="32" t="s">
        <v>71</v>
      </c>
      <c r="G482" s="48"/>
      <c r="H482" s="31" t="s">
        <v>6</v>
      </c>
      <c r="I482" s="31" t="s">
        <v>7</v>
      </c>
      <c r="J482" s="31" t="s">
        <v>8</v>
      </c>
      <c r="K482" s="31" t="s">
        <v>9</v>
      </c>
      <c r="L482" s="31" t="s">
        <v>75</v>
      </c>
      <c r="M482" s="31" t="s">
        <v>76</v>
      </c>
      <c r="N482" s="31" t="s">
        <v>12</v>
      </c>
      <c r="O482" s="31" t="s">
        <v>13</v>
      </c>
    </row>
    <row r="483" spans="1:15" x14ac:dyDescent="0.25">
      <c r="A483" s="41"/>
      <c r="B483" s="41" t="s">
        <v>191</v>
      </c>
      <c r="C483" s="19" t="s">
        <v>101</v>
      </c>
      <c r="D483" s="33">
        <f>D477+D424+D376+D326+D282+D232+D185+D140+D91+D43</f>
        <v>561.67000000000007</v>
      </c>
      <c r="E483" s="33">
        <f t="shared" ref="E483:O483" si="107">E477+E424+E376+E326+E282+E232+E185+E140+E91+E43</f>
        <v>581.67999999999995</v>
      </c>
      <c r="F483" s="33">
        <f t="shared" si="107"/>
        <v>2339.0400000000004</v>
      </c>
      <c r="G483" s="33">
        <f t="shared" si="107"/>
        <v>16152</v>
      </c>
      <c r="H483" s="33">
        <f t="shared" si="107"/>
        <v>29.75</v>
      </c>
      <c r="I483" s="33">
        <f t="shared" si="107"/>
        <v>2082.65</v>
      </c>
      <c r="J483" s="33">
        <f t="shared" si="107"/>
        <v>147.38999999999996</v>
      </c>
      <c r="K483" s="33">
        <f t="shared" si="107"/>
        <v>169.97000000000003</v>
      </c>
      <c r="L483" s="33">
        <f t="shared" si="107"/>
        <v>6322.4000000000005</v>
      </c>
      <c r="M483" s="33">
        <f t="shared" si="107"/>
        <v>9977.6099999999988</v>
      </c>
      <c r="N483" s="33">
        <f t="shared" si="107"/>
        <v>2921.62</v>
      </c>
      <c r="O483" s="33">
        <f t="shared" si="107"/>
        <v>294.52000000000004</v>
      </c>
    </row>
    <row r="484" spans="1:15" x14ac:dyDescent="0.25">
      <c r="A484" s="42"/>
      <c r="B484" s="42"/>
      <c r="C484" s="20" t="s">
        <v>102</v>
      </c>
      <c r="D484" s="33">
        <f>D478+D425+D377+D327+D283+D233+D186+D141+D92+D44</f>
        <v>651.80516666666665</v>
      </c>
      <c r="E484" s="33">
        <f t="shared" ref="E484:O484" si="108">E478+E425+E377+E327+E283+E233+E186+E141+E92+E44</f>
        <v>670.22166666666658</v>
      </c>
      <c r="F484" s="33">
        <f t="shared" si="108"/>
        <v>2577.3836666666666</v>
      </c>
      <c r="G484" s="33">
        <f t="shared" si="108"/>
        <v>18243.54</v>
      </c>
      <c r="H484" s="33">
        <f t="shared" si="108"/>
        <v>34.159999999999997</v>
      </c>
      <c r="I484" s="33">
        <f t="shared" si="108"/>
        <v>2179.4799999999996</v>
      </c>
      <c r="J484" s="33">
        <f t="shared" si="108"/>
        <v>149.69883333333328</v>
      </c>
      <c r="K484" s="33">
        <f t="shared" si="108"/>
        <v>174.25750000000002</v>
      </c>
      <c r="L484" s="33">
        <f t="shared" si="108"/>
        <v>6965.3766666666661</v>
      </c>
      <c r="M484" s="33">
        <f t="shared" si="108"/>
        <v>11499.781666666666</v>
      </c>
      <c r="N484" s="33">
        <f t="shared" si="108"/>
        <v>3214.5350000000003</v>
      </c>
      <c r="O484" s="33">
        <f t="shared" si="108"/>
        <v>325.55199999999996</v>
      </c>
    </row>
    <row r="485" spans="1:15" x14ac:dyDescent="0.25">
      <c r="A485" s="41"/>
      <c r="B485" s="41" t="s">
        <v>36</v>
      </c>
      <c r="C485" s="19" t="s">
        <v>101</v>
      </c>
      <c r="D485" s="9">
        <f>D483/10</f>
        <v>56.167000000000009</v>
      </c>
      <c r="E485" s="9">
        <f t="shared" ref="E485:O485" si="109">E483/10</f>
        <v>58.167999999999992</v>
      </c>
      <c r="F485" s="9">
        <f t="shared" si="109"/>
        <v>233.90400000000005</v>
      </c>
      <c r="G485" s="9">
        <f t="shared" si="109"/>
        <v>1615.2</v>
      </c>
      <c r="H485" s="9">
        <f t="shared" si="109"/>
        <v>2.9750000000000001</v>
      </c>
      <c r="I485" s="9">
        <f t="shared" si="109"/>
        <v>208.26500000000001</v>
      </c>
      <c r="J485" s="9">
        <f t="shared" si="109"/>
        <v>14.738999999999995</v>
      </c>
      <c r="K485" s="9">
        <f t="shared" si="109"/>
        <v>16.997000000000003</v>
      </c>
      <c r="L485" s="9">
        <f t="shared" si="109"/>
        <v>632.24</v>
      </c>
      <c r="M485" s="9">
        <f t="shared" si="109"/>
        <v>997.76099999999985</v>
      </c>
      <c r="N485" s="9">
        <f t="shared" si="109"/>
        <v>292.16199999999998</v>
      </c>
      <c r="O485" s="9">
        <f t="shared" si="109"/>
        <v>29.452000000000005</v>
      </c>
    </row>
    <row r="486" spans="1:15" x14ac:dyDescent="0.25">
      <c r="A486" s="42"/>
      <c r="B486" s="42"/>
      <c r="C486" s="20" t="s">
        <v>102</v>
      </c>
      <c r="D486" s="9">
        <f>D484/10</f>
        <v>65.180516666666662</v>
      </c>
      <c r="E486" s="9">
        <f t="shared" ref="E486:O486" si="110">E484/10</f>
        <v>67.022166666666664</v>
      </c>
      <c r="F486" s="9">
        <f t="shared" si="110"/>
        <v>257.73836666666665</v>
      </c>
      <c r="G486" s="9">
        <f t="shared" si="110"/>
        <v>1824.354</v>
      </c>
      <c r="H486" s="9">
        <f t="shared" si="110"/>
        <v>3.4159999999999995</v>
      </c>
      <c r="I486" s="9">
        <f t="shared" si="110"/>
        <v>217.94799999999995</v>
      </c>
      <c r="J486" s="9">
        <f t="shared" si="110"/>
        <v>14.969883333333328</v>
      </c>
      <c r="K486" s="9">
        <f t="shared" si="110"/>
        <v>17.425750000000001</v>
      </c>
      <c r="L486" s="9">
        <f t="shared" si="110"/>
        <v>696.53766666666661</v>
      </c>
      <c r="M486" s="9">
        <f t="shared" si="110"/>
        <v>1149.9781666666665</v>
      </c>
      <c r="N486" s="9">
        <f t="shared" si="110"/>
        <v>321.45350000000002</v>
      </c>
      <c r="O486" s="9">
        <f t="shared" si="110"/>
        <v>32.555199999999999</v>
      </c>
    </row>
    <row r="487" spans="1:15" x14ac:dyDescent="0.25">
      <c r="A487" s="9"/>
      <c r="B487" s="9" t="s">
        <v>29</v>
      </c>
      <c r="C487" s="9"/>
      <c r="D487" s="9">
        <v>46.2</v>
      </c>
      <c r="E487" s="9">
        <v>47.4</v>
      </c>
      <c r="F487" s="9">
        <v>201</v>
      </c>
      <c r="G487" s="9">
        <v>1410</v>
      </c>
      <c r="H487" s="9">
        <v>0.72</v>
      </c>
      <c r="I487" s="9">
        <v>36</v>
      </c>
      <c r="J487" s="9">
        <v>0.42</v>
      </c>
      <c r="K487" s="9">
        <v>6</v>
      </c>
      <c r="L487" s="9">
        <v>660</v>
      </c>
      <c r="M487" s="9">
        <v>990</v>
      </c>
      <c r="N487" s="9">
        <v>150</v>
      </c>
      <c r="O487" s="9">
        <v>7.2</v>
      </c>
    </row>
    <row r="488" spans="1:15" ht="28.5" customHeight="1" x14ac:dyDescent="0.25">
      <c r="A488" s="41"/>
      <c r="B488" s="44" t="s">
        <v>30</v>
      </c>
      <c r="C488" s="19" t="s">
        <v>101</v>
      </c>
      <c r="D488" s="34">
        <f>D485*100/D487</f>
        <v>121.57359307359309</v>
      </c>
      <c r="E488" s="34">
        <f t="shared" ref="E488:O488" si="111">E485*100/E487</f>
        <v>122.71729957805906</v>
      </c>
      <c r="F488" s="34">
        <f t="shared" si="111"/>
        <v>116.37014925373137</v>
      </c>
      <c r="G488" s="34">
        <f t="shared" si="111"/>
        <v>114.55319148936171</v>
      </c>
      <c r="H488" s="34">
        <f t="shared" si="111"/>
        <v>413.19444444444446</v>
      </c>
      <c r="I488" s="34">
        <f t="shared" si="111"/>
        <v>578.51388888888891</v>
      </c>
      <c r="J488" s="34">
        <f t="shared" si="111"/>
        <v>3509.2857142857138</v>
      </c>
      <c r="K488" s="34">
        <f t="shared" si="111"/>
        <v>283.28333333333336</v>
      </c>
      <c r="L488" s="34">
        <f t="shared" si="111"/>
        <v>95.793939393939397</v>
      </c>
      <c r="M488" s="34">
        <f t="shared" si="111"/>
        <v>100.78393939393939</v>
      </c>
      <c r="N488" s="34">
        <f t="shared" si="111"/>
        <v>194.77466666666666</v>
      </c>
      <c r="O488" s="34">
        <f t="shared" si="111"/>
        <v>409.05555555555566</v>
      </c>
    </row>
    <row r="489" spans="1:15" ht="24.75" customHeight="1" x14ac:dyDescent="0.25">
      <c r="A489" s="42"/>
      <c r="B489" s="45"/>
      <c r="C489" s="20" t="s">
        <v>102</v>
      </c>
      <c r="D489" s="35">
        <f>D486*100/D487</f>
        <v>141.08336940836938</v>
      </c>
      <c r="E489" s="35">
        <f t="shared" ref="E489:O489" si="112">E486*100/E487</f>
        <v>141.39697609001405</v>
      </c>
      <c r="F489" s="35">
        <f t="shared" si="112"/>
        <v>128.22804311774462</v>
      </c>
      <c r="G489" s="35">
        <f t="shared" si="112"/>
        <v>129.3868085106383</v>
      </c>
      <c r="H489" s="35">
        <f t="shared" si="112"/>
        <v>474.4444444444444</v>
      </c>
      <c r="I489" s="35">
        <f t="shared" si="112"/>
        <v>605.41111111111104</v>
      </c>
      <c r="J489" s="35">
        <f t="shared" si="112"/>
        <v>3564.2579365079355</v>
      </c>
      <c r="K489" s="35">
        <f t="shared" si="112"/>
        <v>290.42916666666667</v>
      </c>
      <c r="L489" s="35">
        <f t="shared" si="112"/>
        <v>105.53601010101009</v>
      </c>
      <c r="M489" s="35">
        <f t="shared" si="112"/>
        <v>116.15941077441076</v>
      </c>
      <c r="N489" s="35">
        <f t="shared" si="112"/>
        <v>214.30233333333334</v>
      </c>
      <c r="O489" s="35">
        <f t="shared" si="112"/>
        <v>452.15555555555557</v>
      </c>
    </row>
  </sheetData>
  <mergeCells count="93">
    <mergeCell ref="A190:O190"/>
    <mergeCell ref="A191:A192"/>
    <mergeCell ref="B191:B192"/>
    <mergeCell ref="C191:C192"/>
    <mergeCell ref="D191:F191"/>
    <mergeCell ref="G191:G192"/>
    <mergeCell ref="H191:K191"/>
    <mergeCell ref="L191:O191"/>
    <mergeCell ref="A143:O143"/>
    <mergeCell ref="A144:A145"/>
    <mergeCell ref="B144:B145"/>
    <mergeCell ref="C144:C145"/>
    <mergeCell ref="D144:F144"/>
    <mergeCell ref="G144:G145"/>
    <mergeCell ref="H144:K144"/>
    <mergeCell ref="L144:O144"/>
    <mergeCell ref="A97:O97"/>
    <mergeCell ref="A98:A99"/>
    <mergeCell ref="B98:B99"/>
    <mergeCell ref="C98:C99"/>
    <mergeCell ref="D98:F98"/>
    <mergeCell ref="G98:G99"/>
    <mergeCell ref="H98:K98"/>
    <mergeCell ref="L98:O98"/>
    <mergeCell ref="L2:O2"/>
    <mergeCell ref="A1:O1"/>
    <mergeCell ref="A50:O50"/>
    <mergeCell ref="A51:A52"/>
    <mergeCell ref="B51:B52"/>
    <mergeCell ref="C51:C52"/>
    <mergeCell ref="D51:F51"/>
    <mergeCell ref="G51:G52"/>
    <mergeCell ref="H51:K51"/>
    <mergeCell ref="L51:O51"/>
    <mergeCell ref="D2:F2"/>
    <mergeCell ref="A2:A3"/>
    <mergeCell ref="B2:B3"/>
    <mergeCell ref="C2:C3"/>
    <mergeCell ref="G2:G3"/>
    <mergeCell ref="H2:K2"/>
    <mergeCell ref="A239:O239"/>
    <mergeCell ref="A240:A241"/>
    <mergeCell ref="B240:B241"/>
    <mergeCell ref="C240:C241"/>
    <mergeCell ref="D240:F240"/>
    <mergeCell ref="G240:G241"/>
    <mergeCell ref="H240:K240"/>
    <mergeCell ref="L240:O240"/>
    <mergeCell ref="A289:O289"/>
    <mergeCell ref="A290:A291"/>
    <mergeCell ref="B290:B291"/>
    <mergeCell ref="C290:C291"/>
    <mergeCell ref="D290:F290"/>
    <mergeCell ref="G290:G291"/>
    <mergeCell ref="H290:K290"/>
    <mergeCell ref="L290:O290"/>
    <mergeCell ref="A335:O335"/>
    <mergeCell ref="A336:A337"/>
    <mergeCell ref="B336:B337"/>
    <mergeCell ref="C336:C337"/>
    <mergeCell ref="D336:F336"/>
    <mergeCell ref="G336:G337"/>
    <mergeCell ref="H336:K336"/>
    <mergeCell ref="L336:O336"/>
    <mergeCell ref="A384:O384"/>
    <mergeCell ref="A385:A386"/>
    <mergeCell ref="B385:B386"/>
    <mergeCell ref="C385:C386"/>
    <mergeCell ref="D385:F385"/>
    <mergeCell ref="G385:G386"/>
    <mergeCell ref="H385:K385"/>
    <mergeCell ref="L385:O385"/>
    <mergeCell ref="A434:O434"/>
    <mergeCell ref="A435:A436"/>
    <mergeCell ref="B435:B436"/>
    <mergeCell ref="C435:C436"/>
    <mergeCell ref="D435:F435"/>
    <mergeCell ref="G435:G436"/>
    <mergeCell ref="H435:K435"/>
    <mergeCell ref="L435:O435"/>
    <mergeCell ref="A483:A484"/>
    <mergeCell ref="A485:A486"/>
    <mergeCell ref="A488:A489"/>
    <mergeCell ref="H481:K481"/>
    <mergeCell ref="L481:O481"/>
    <mergeCell ref="B483:B484"/>
    <mergeCell ref="B485:B486"/>
    <mergeCell ref="B488:B489"/>
    <mergeCell ref="A481:A482"/>
    <mergeCell ref="B481:B482"/>
    <mergeCell ref="C481:C482"/>
    <mergeCell ref="D481:F481"/>
    <mergeCell ref="G481:G482"/>
  </mergeCells>
  <pageMargins left="0.17" right="7.0000000000000007E-2" top="0.43" bottom="0.32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L11" sqref="L11"/>
    </sheetView>
  </sheetViews>
  <sheetFormatPr defaultRowHeight="15" x14ac:dyDescent="0.25"/>
  <cols>
    <col min="1" max="1" width="5" customWidth="1"/>
    <col min="2" max="2" width="23.7109375" customWidth="1"/>
    <col min="3" max="3" width="9.28515625" customWidth="1"/>
    <col min="4" max="4" width="7.28515625" customWidth="1"/>
    <col min="5" max="5" width="6.85546875" customWidth="1"/>
    <col min="6" max="7" width="7.42578125" customWidth="1"/>
    <col min="8" max="8" width="8.28515625" customWidth="1"/>
    <col min="9" max="9" width="8" customWidth="1"/>
    <col min="10" max="10" width="8.28515625" customWidth="1"/>
    <col min="11" max="11" width="8.5703125" customWidth="1"/>
    <col min="12" max="12" width="8.28515625" customWidth="1"/>
    <col min="13" max="13" width="8.85546875" customWidth="1"/>
    <col min="15" max="15" width="8.7109375" customWidth="1"/>
  </cols>
  <sheetData>
    <row r="1" spans="1:15" ht="35.450000000000003" customHeight="1" x14ac:dyDescent="0.25">
      <c r="A1" s="52" t="s">
        <v>229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" customHeight="1" x14ac:dyDescent="0.25">
      <c r="A3" s="53" t="s">
        <v>37</v>
      </c>
      <c r="B3" s="50" t="s">
        <v>38</v>
      </c>
      <c r="C3" s="50" t="s">
        <v>39</v>
      </c>
      <c r="D3" s="52" t="s">
        <v>0</v>
      </c>
      <c r="E3" s="52"/>
      <c r="F3" s="52"/>
      <c r="G3" s="50" t="s">
        <v>40</v>
      </c>
      <c r="H3" s="52" t="s">
        <v>1</v>
      </c>
      <c r="I3" s="52"/>
      <c r="J3" s="52"/>
      <c r="K3" s="52"/>
      <c r="L3" s="52" t="s">
        <v>2</v>
      </c>
      <c r="M3" s="52"/>
      <c r="N3" s="52"/>
      <c r="O3" s="52"/>
    </row>
    <row r="4" spans="1:15" x14ac:dyDescent="0.25">
      <c r="A4" s="53"/>
      <c r="B4" s="51"/>
      <c r="C4" s="51"/>
      <c r="D4" s="37" t="s">
        <v>3</v>
      </c>
      <c r="E4" s="37" t="s">
        <v>4</v>
      </c>
      <c r="F4" s="37" t="s">
        <v>5</v>
      </c>
      <c r="G4" s="51"/>
      <c r="H4" s="37" t="s">
        <v>6</v>
      </c>
      <c r="I4" s="37" t="s">
        <v>7</v>
      </c>
      <c r="J4" s="37" t="s">
        <v>8</v>
      </c>
      <c r="K4" s="37" t="s">
        <v>9</v>
      </c>
      <c r="L4" s="37" t="s">
        <v>10</v>
      </c>
      <c r="M4" s="37" t="s">
        <v>11</v>
      </c>
      <c r="N4" s="37" t="s">
        <v>12</v>
      </c>
      <c r="O4" s="37" t="s">
        <v>13</v>
      </c>
    </row>
    <row r="5" spans="1:15" x14ac:dyDescent="0.25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  <c r="I5" s="37">
        <v>9</v>
      </c>
      <c r="J5" s="37">
        <v>10</v>
      </c>
      <c r="K5" s="37">
        <v>11</v>
      </c>
      <c r="L5" s="37">
        <v>12</v>
      </c>
      <c r="M5" s="37">
        <v>13</v>
      </c>
      <c r="N5" s="37">
        <v>14</v>
      </c>
      <c r="O5" s="37">
        <v>15</v>
      </c>
    </row>
    <row r="6" spans="1:15" x14ac:dyDescent="0.25">
      <c r="A6" s="52" t="s">
        <v>14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2">
        <v>5</v>
      </c>
      <c r="B7" s="3" t="s">
        <v>232</v>
      </c>
      <c r="C7" s="2">
        <v>200</v>
      </c>
      <c r="D7" s="2">
        <v>16.88</v>
      </c>
      <c r="E7" s="2">
        <v>23.6</v>
      </c>
      <c r="F7" s="2">
        <v>34.950000000000003</v>
      </c>
      <c r="G7" s="2">
        <v>434</v>
      </c>
      <c r="H7" s="2">
        <v>0.15</v>
      </c>
      <c r="I7" s="2">
        <v>1.04</v>
      </c>
      <c r="J7" s="2">
        <v>14.7</v>
      </c>
      <c r="K7" s="2">
        <v>0.64</v>
      </c>
      <c r="L7" s="2">
        <v>152.12</v>
      </c>
      <c r="M7" s="2">
        <v>306.3</v>
      </c>
      <c r="N7" s="2">
        <v>56</v>
      </c>
      <c r="O7" s="2">
        <v>3.08</v>
      </c>
    </row>
    <row r="8" spans="1:15" x14ac:dyDescent="0.25">
      <c r="A8" s="2">
        <v>2</v>
      </c>
      <c r="B8" s="3" t="s">
        <v>31</v>
      </c>
      <c r="C8" s="2">
        <v>200</v>
      </c>
      <c r="D8" s="2">
        <v>3.4</v>
      </c>
      <c r="E8" s="2">
        <v>3.5</v>
      </c>
      <c r="F8" s="2">
        <v>24.96</v>
      </c>
      <c r="G8" s="2">
        <v>142</v>
      </c>
      <c r="H8" s="2">
        <v>7.0000000000000007E-2</v>
      </c>
      <c r="I8" s="2">
        <v>1.3</v>
      </c>
      <c r="J8" s="2">
        <v>0.05</v>
      </c>
      <c r="K8" s="2">
        <v>0.27</v>
      </c>
      <c r="L8" s="2">
        <v>120.6</v>
      </c>
      <c r="M8" s="2">
        <v>162</v>
      </c>
      <c r="N8" s="2">
        <v>14</v>
      </c>
      <c r="O8" s="2">
        <v>0.12</v>
      </c>
    </row>
    <row r="9" spans="1:15" x14ac:dyDescent="0.25">
      <c r="A9" s="2" t="s">
        <v>199</v>
      </c>
      <c r="B9" s="3" t="s">
        <v>16</v>
      </c>
      <c r="C9" s="2">
        <v>30</v>
      </c>
      <c r="D9" s="2">
        <v>1.47</v>
      </c>
      <c r="E9" s="2">
        <v>0.3</v>
      </c>
      <c r="F9" s="2">
        <v>13.3</v>
      </c>
      <c r="G9" s="2">
        <v>63</v>
      </c>
      <c r="H9" s="2">
        <v>0.03</v>
      </c>
      <c r="I9" s="2" t="s">
        <v>17</v>
      </c>
      <c r="J9" s="2" t="s">
        <v>17</v>
      </c>
      <c r="K9" s="2">
        <v>0.21</v>
      </c>
      <c r="L9" s="2">
        <v>54</v>
      </c>
      <c r="M9" s="2">
        <v>27.6</v>
      </c>
      <c r="N9" s="2">
        <v>6</v>
      </c>
      <c r="O9" s="2">
        <v>0.87</v>
      </c>
    </row>
    <row r="10" spans="1:15" x14ac:dyDescent="0.25">
      <c r="A10" s="2">
        <v>3</v>
      </c>
      <c r="B10" s="3" t="s">
        <v>18</v>
      </c>
      <c r="C10" s="2">
        <v>12</v>
      </c>
      <c r="D10" s="2">
        <v>0.06</v>
      </c>
      <c r="E10" s="2">
        <v>9.9</v>
      </c>
      <c r="F10" s="2">
        <v>0.1</v>
      </c>
      <c r="G10" s="2">
        <v>89.76</v>
      </c>
      <c r="H10" s="2" t="s">
        <v>17</v>
      </c>
      <c r="I10" s="2" t="s">
        <v>17</v>
      </c>
      <c r="J10" s="2">
        <v>0.03</v>
      </c>
      <c r="K10" s="2">
        <v>0.04</v>
      </c>
      <c r="L10" s="2">
        <v>0.6</v>
      </c>
      <c r="M10" s="2">
        <v>0.95</v>
      </c>
      <c r="N10" s="2">
        <v>0.02</v>
      </c>
      <c r="O10" s="2">
        <v>0.01</v>
      </c>
    </row>
    <row r="11" spans="1:15" x14ac:dyDescent="0.25">
      <c r="A11" s="2">
        <v>8</v>
      </c>
      <c r="B11" s="3" t="s">
        <v>19</v>
      </c>
      <c r="C11" s="2">
        <v>15</v>
      </c>
      <c r="D11" s="2">
        <v>3.48</v>
      </c>
      <c r="E11" s="2">
        <v>4.43</v>
      </c>
      <c r="F11" s="2" t="s">
        <v>17</v>
      </c>
      <c r="G11" s="2">
        <v>54.78</v>
      </c>
      <c r="H11" s="2" t="s">
        <v>17</v>
      </c>
      <c r="I11" s="2">
        <v>0.16</v>
      </c>
      <c r="J11" s="2">
        <v>0.03</v>
      </c>
      <c r="K11" s="2">
        <v>0.04</v>
      </c>
      <c r="L11" s="2">
        <v>80</v>
      </c>
      <c r="M11" s="2">
        <v>42.3</v>
      </c>
      <c r="N11" s="2">
        <v>4</v>
      </c>
      <c r="O11" s="2">
        <v>0.09</v>
      </c>
    </row>
    <row r="12" spans="1:15" x14ac:dyDescent="0.25">
      <c r="A12" s="2"/>
      <c r="B12" s="37" t="s">
        <v>20</v>
      </c>
      <c r="C12" s="2"/>
      <c r="D12" s="2">
        <f>SUM(D7:D11)</f>
        <v>25.289999999999996</v>
      </c>
      <c r="E12" s="2">
        <f t="shared" ref="E12:O12" si="0">SUM(E7:E11)</f>
        <v>41.730000000000004</v>
      </c>
      <c r="F12" s="2">
        <f t="shared" si="0"/>
        <v>73.31</v>
      </c>
      <c r="G12" s="2">
        <f t="shared" si="0"/>
        <v>783.54</v>
      </c>
      <c r="H12" s="2">
        <f t="shared" si="0"/>
        <v>0.25</v>
      </c>
      <c r="I12" s="2">
        <f t="shared" si="0"/>
        <v>2.5</v>
      </c>
      <c r="J12" s="2">
        <f t="shared" si="0"/>
        <v>14.809999999999999</v>
      </c>
      <c r="K12" s="2">
        <f t="shared" si="0"/>
        <v>1.2000000000000002</v>
      </c>
      <c r="L12" s="2">
        <f t="shared" si="0"/>
        <v>407.32000000000005</v>
      </c>
      <c r="M12" s="2">
        <f t="shared" si="0"/>
        <v>539.15</v>
      </c>
      <c r="N12" s="2">
        <f t="shared" si="0"/>
        <v>80.02</v>
      </c>
      <c r="O12" s="2">
        <f t="shared" si="0"/>
        <v>4.17</v>
      </c>
    </row>
    <row r="13" spans="1:15" x14ac:dyDescent="0.25">
      <c r="A13" s="52" t="s">
        <v>21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45" x14ac:dyDescent="0.25">
      <c r="A14" s="2" t="s">
        <v>199</v>
      </c>
      <c r="B14" s="3" t="s">
        <v>47</v>
      </c>
      <c r="C14" s="2">
        <v>100</v>
      </c>
      <c r="D14" s="2">
        <v>3.1</v>
      </c>
      <c r="E14" s="2">
        <v>0.2</v>
      </c>
      <c r="F14" s="2">
        <v>6.5</v>
      </c>
      <c r="G14" s="2">
        <v>40</v>
      </c>
      <c r="H14" s="2">
        <v>0.17</v>
      </c>
      <c r="I14" s="2">
        <v>10</v>
      </c>
      <c r="J14" s="2">
        <v>0.45</v>
      </c>
      <c r="K14" s="2">
        <v>0.08</v>
      </c>
      <c r="L14" s="2">
        <v>20</v>
      </c>
      <c r="M14" s="2">
        <v>62</v>
      </c>
      <c r="N14" s="2">
        <v>21</v>
      </c>
      <c r="O14" s="2">
        <v>0.74</v>
      </c>
    </row>
    <row r="15" spans="1:15" ht="30" x14ac:dyDescent="0.25">
      <c r="A15" s="2">
        <v>89</v>
      </c>
      <c r="B15" s="3" t="s">
        <v>203</v>
      </c>
      <c r="C15" s="2">
        <v>300</v>
      </c>
      <c r="D15" s="2">
        <v>13.62</v>
      </c>
      <c r="E15" s="2">
        <v>11.37</v>
      </c>
      <c r="F15" s="2">
        <v>26.51</v>
      </c>
      <c r="G15" s="2">
        <v>296</v>
      </c>
      <c r="H15" s="2">
        <v>0.15</v>
      </c>
      <c r="I15" s="2">
        <v>7.16</v>
      </c>
      <c r="J15" s="2">
        <v>2.99</v>
      </c>
      <c r="K15" s="2">
        <v>0.2</v>
      </c>
      <c r="L15" s="2">
        <v>79.790000000000006</v>
      </c>
      <c r="M15" s="2">
        <v>382.35</v>
      </c>
      <c r="N15" s="2">
        <v>34.299999999999997</v>
      </c>
      <c r="O15" s="2">
        <v>1.58</v>
      </c>
    </row>
    <row r="16" spans="1:15" ht="30" x14ac:dyDescent="0.25">
      <c r="A16" s="2">
        <v>12</v>
      </c>
      <c r="B16" s="3" t="s">
        <v>61</v>
      </c>
      <c r="C16" s="2">
        <v>110</v>
      </c>
      <c r="D16" s="2">
        <v>1.1299999999999999</v>
      </c>
      <c r="E16" s="2">
        <v>13.11</v>
      </c>
      <c r="F16" s="2">
        <v>1.2</v>
      </c>
      <c r="G16" s="2">
        <v>176</v>
      </c>
      <c r="H16" s="2">
        <v>0.05</v>
      </c>
      <c r="I16" s="2">
        <v>11.64</v>
      </c>
      <c r="J16" s="2">
        <v>5240</v>
      </c>
      <c r="K16" s="2">
        <v>0.28999999999999998</v>
      </c>
      <c r="L16" s="2">
        <v>7.25</v>
      </c>
      <c r="M16" s="2">
        <v>60.51</v>
      </c>
      <c r="N16" s="2">
        <v>13.37</v>
      </c>
      <c r="O16" s="2">
        <v>4.55</v>
      </c>
    </row>
    <row r="17" spans="1:15" x14ac:dyDescent="0.25">
      <c r="A17" s="2">
        <v>34</v>
      </c>
      <c r="B17" s="3" t="s">
        <v>65</v>
      </c>
      <c r="C17" s="2">
        <v>180</v>
      </c>
      <c r="D17" s="2">
        <v>4.3899999999999997</v>
      </c>
      <c r="E17" s="2">
        <v>7.52</v>
      </c>
      <c r="F17" s="2">
        <v>34.75</v>
      </c>
      <c r="G17" s="2">
        <v>256.82</v>
      </c>
      <c r="H17" s="2">
        <v>0.01</v>
      </c>
      <c r="I17" s="2" t="s">
        <v>17</v>
      </c>
      <c r="J17" s="2">
        <v>0.09</v>
      </c>
      <c r="K17" s="2">
        <v>0.05</v>
      </c>
      <c r="L17" s="2">
        <v>25.25</v>
      </c>
      <c r="M17" s="2">
        <v>245.12</v>
      </c>
      <c r="N17" s="2">
        <v>161.16</v>
      </c>
      <c r="O17" s="2">
        <v>5.46</v>
      </c>
    </row>
    <row r="18" spans="1:15" x14ac:dyDescent="0.25">
      <c r="A18" s="2">
        <v>57</v>
      </c>
      <c r="B18" s="3" t="s">
        <v>218</v>
      </c>
      <c r="C18" s="2">
        <v>200</v>
      </c>
      <c r="D18" s="2">
        <v>44</v>
      </c>
      <c r="E18" s="2">
        <v>0.16</v>
      </c>
      <c r="F18" s="2">
        <v>28.88</v>
      </c>
      <c r="G18" s="2">
        <v>120</v>
      </c>
      <c r="H18" s="2">
        <v>0.02</v>
      </c>
      <c r="I18" s="2">
        <v>1.2</v>
      </c>
      <c r="J18" s="2">
        <v>0.7</v>
      </c>
      <c r="K18" s="2">
        <v>0.04</v>
      </c>
      <c r="L18" s="2">
        <v>48.6</v>
      </c>
      <c r="M18" s="2">
        <v>29.2</v>
      </c>
      <c r="N18" s="2">
        <v>31.5</v>
      </c>
      <c r="O18" s="2">
        <v>1.02</v>
      </c>
    </row>
    <row r="19" spans="1:15" x14ac:dyDescent="0.25">
      <c r="A19" s="2" t="s">
        <v>199</v>
      </c>
      <c r="B19" s="3" t="s">
        <v>16</v>
      </c>
      <c r="C19" s="2">
        <v>30</v>
      </c>
      <c r="D19" s="2">
        <v>1.47</v>
      </c>
      <c r="E19" s="2">
        <v>0.3</v>
      </c>
      <c r="F19" s="2">
        <v>13.3</v>
      </c>
      <c r="G19" s="2">
        <v>63</v>
      </c>
      <c r="H19" s="2">
        <v>0.03</v>
      </c>
      <c r="I19" s="2" t="s">
        <v>17</v>
      </c>
      <c r="J19" s="2" t="s">
        <v>17</v>
      </c>
      <c r="K19" s="2">
        <v>0.21</v>
      </c>
      <c r="L19" s="2">
        <v>54</v>
      </c>
      <c r="M19" s="2">
        <v>27.6</v>
      </c>
      <c r="N19" s="2">
        <v>6</v>
      </c>
      <c r="O19" s="2">
        <v>0.87</v>
      </c>
    </row>
    <row r="20" spans="1:15" x14ac:dyDescent="0.25">
      <c r="A20" s="2" t="s">
        <v>199</v>
      </c>
      <c r="B20" s="3" t="s">
        <v>27</v>
      </c>
      <c r="C20" s="2">
        <v>30</v>
      </c>
      <c r="D20" s="2">
        <v>1.47</v>
      </c>
      <c r="E20" s="2">
        <v>0.3</v>
      </c>
      <c r="F20" s="2">
        <v>13.3</v>
      </c>
      <c r="G20" s="2">
        <v>63</v>
      </c>
      <c r="H20" s="2">
        <v>0.03</v>
      </c>
      <c r="I20" s="2" t="s">
        <v>17</v>
      </c>
      <c r="J20" s="2" t="s">
        <v>17</v>
      </c>
      <c r="K20" s="2">
        <v>0.21</v>
      </c>
      <c r="L20" s="2">
        <v>54</v>
      </c>
      <c r="M20" s="2">
        <v>27.6</v>
      </c>
      <c r="N20" s="2">
        <v>6</v>
      </c>
      <c r="O20" s="2">
        <v>0.87</v>
      </c>
    </row>
    <row r="21" spans="1:15" x14ac:dyDescent="0.25">
      <c r="A21" s="2" t="s">
        <v>199</v>
      </c>
      <c r="B21" s="3" t="s">
        <v>51</v>
      </c>
      <c r="C21" s="2">
        <v>100</v>
      </c>
      <c r="D21" s="2">
        <v>0.4</v>
      </c>
      <c r="E21" s="2">
        <v>0.3</v>
      </c>
      <c r="F21" s="2">
        <v>10.3</v>
      </c>
      <c r="G21" s="2">
        <v>47</v>
      </c>
      <c r="H21" s="2">
        <v>0.02</v>
      </c>
      <c r="I21" s="2">
        <v>5</v>
      </c>
      <c r="J21" s="2" t="s">
        <v>17</v>
      </c>
      <c r="K21" s="2">
        <v>0.4</v>
      </c>
      <c r="L21" s="2">
        <v>19</v>
      </c>
      <c r="M21" s="2">
        <v>16</v>
      </c>
      <c r="N21" s="2">
        <v>12</v>
      </c>
      <c r="O21" s="2">
        <v>2.2999999999999998</v>
      </c>
    </row>
    <row r="22" spans="1:15" x14ac:dyDescent="0.25">
      <c r="A22" s="2"/>
      <c r="B22" s="37" t="s">
        <v>20</v>
      </c>
      <c r="C22" s="2"/>
      <c r="D22" s="2">
        <f>SUM(D14:D21)</f>
        <v>69.58</v>
      </c>
      <c r="E22" s="2">
        <f t="shared" ref="E22:O22" si="1">SUM(E14:E21)</f>
        <v>33.259999999999991</v>
      </c>
      <c r="F22" s="2">
        <f t="shared" si="1"/>
        <v>134.74</v>
      </c>
      <c r="G22" s="2">
        <f t="shared" si="1"/>
        <v>1061.82</v>
      </c>
      <c r="H22" s="2">
        <f t="shared" si="1"/>
        <v>0.48000000000000009</v>
      </c>
      <c r="I22" s="2">
        <f t="shared" si="1"/>
        <v>35</v>
      </c>
      <c r="J22" s="2">
        <f t="shared" si="1"/>
        <v>5244.23</v>
      </c>
      <c r="K22" s="2">
        <f t="shared" si="1"/>
        <v>1.48</v>
      </c>
      <c r="L22" s="2">
        <f t="shared" si="1"/>
        <v>307.89</v>
      </c>
      <c r="M22" s="2">
        <f t="shared" si="1"/>
        <v>850.38000000000011</v>
      </c>
      <c r="N22" s="2">
        <f t="shared" si="1"/>
        <v>285.33</v>
      </c>
      <c r="O22" s="2">
        <f t="shared" si="1"/>
        <v>17.389999999999997</v>
      </c>
    </row>
    <row r="23" spans="1:15" x14ac:dyDescent="0.25">
      <c r="A23" s="2"/>
      <c r="B23" s="37" t="s">
        <v>36</v>
      </c>
      <c r="C23" s="2"/>
      <c r="D23" s="2">
        <f t="shared" ref="D23:O23" si="2">D12+D22</f>
        <v>94.86999999999999</v>
      </c>
      <c r="E23" s="2">
        <f t="shared" si="2"/>
        <v>74.989999999999995</v>
      </c>
      <c r="F23" s="2">
        <f t="shared" si="2"/>
        <v>208.05</v>
      </c>
      <c r="G23" s="2">
        <f t="shared" si="2"/>
        <v>1845.36</v>
      </c>
      <c r="H23" s="2">
        <f t="shared" si="2"/>
        <v>0.73000000000000009</v>
      </c>
      <c r="I23" s="2">
        <f t="shared" si="2"/>
        <v>37.5</v>
      </c>
      <c r="J23" s="2">
        <f t="shared" si="2"/>
        <v>5259.04</v>
      </c>
      <c r="K23" s="2">
        <f t="shared" si="2"/>
        <v>2.68</v>
      </c>
      <c r="L23" s="2">
        <f t="shared" si="2"/>
        <v>715.21</v>
      </c>
      <c r="M23" s="2">
        <f t="shared" si="2"/>
        <v>1389.5300000000002</v>
      </c>
      <c r="N23" s="2">
        <f t="shared" si="2"/>
        <v>365.34999999999997</v>
      </c>
      <c r="O23" s="2">
        <f t="shared" si="2"/>
        <v>21.559999999999995</v>
      </c>
    </row>
    <row r="24" spans="1:15" ht="28.5" x14ac:dyDescent="0.25">
      <c r="A24" s="2"/>
      <c r="B24" s="37" t="s">
        <v>29</v>
      </c>
      <c r="C24" s="2"/>
      <c r="D24" s="2">
        <v>46.2</v>
      </c>
      <c r="E24" s="2">
        <v>47.4</v>
      </c>
      <c r="F24" s="2">
        <v>201</v>
      </c>
      <c r="G24" s="2">
        <v>1410</v>
      </c>
      <c r="H24" s="2">
        <v>0.72</v>
      </c>
      <c r="I24" s="2">
        <v>36</v>
      </c>
      <c r="J24" s="2">
        <v>420</v>
      </c>
      <c r="K24" s="2">
        <v>6</v>
      </c>
      <c r="L24" s="2">
        <v>660</v>
      </c>
      <c r="M24" s="2">
        <v>990</v>
      </c>
      <c r="N24" s="2">
        <v>150</v>
      </c>
      <c r="O24" s="2">
        <v>7.2</v>
      </c>
    </row>
    <row r="25" spans="1:15" ht="57" x14ac:dyDescent="0.25">
      <c r="A25" s="2"/>
      <c r="B25" s="37" t="s">
        <v>30</v>
      </c>
      <c r="C25" s="2"/>
      <c r="D25" s="5">
        <f>D23*100/D24</f>
        <v>205.34632034632028</v>
      </c>
      <c r="E25" s="5">
        <f t="shared" ref="E25:O25" si="3">E23*100/E24</f>
        <v>158.2067510548523</v>
      </c>
      <c r="F25" s="5">
        <f t="shared" si="3"/>
        <v>103.50746268656717</v>
      </c>
      <c r="G25" s="5">
        <f t="shared" si="3"/>
        <v>130.87659574468086</v>
      </c>
      <c r="H25" s="5">
        <f t="shared" si="3"/>
        <v>101.38888888888891</v>
      </c>
      <c r="I25" s="5">
        <f t="shared" si="3"/>
        <v>104.16666666666667</v>
      </c>
      <c r="J25" s="5">
        <f t="shared" si="3"/>
        <v>1252.152380952381</v>
      </c>
      <c r="K25" s="5">
        <f t="shared" si="3"/>
        <v>44.666666666666664</v>
      </c>
      <c r="L25" s="5">
        <f t="shared" si="3"/>
        <v>108.36515151515151</v>
      </c>
      <c r="M25" s="5">
        <f t="shared" si="3"/>
        <v>140.35656565656569</v>
      </c>
      <c r="N25" s="5">
        <f t="shared" si="3"/>
        <v>243.56666666666666</v>
      </c>
      <c r="O25" s="5">
        <f t="shared" si="3"/>
        <v>299.4444444444444</v>
      </c>
    </row>
    <row r="26" spans="1:15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</sheetData>
  <mergeCells count="12">
    <mergeCell ref="A1:O1"/>
    <mergeCell ref="A2:O2"/>
    <mergeCell ref="L3:O3"/>
    <mergeCell ref="A6:O6"/>
    <mergeCell ref="A13:O13"/>
    <mergeCell ref="A26:O26"/>
    <mergeCell ref="A3:A4"/>
    <mergeCell ref="B3:B4"/>
    <mergeCell ref="C3:C4"/>
    <mergeCell ref="D3:F3"/>
    <mergeCell ref="G3:G4"/>
    <mergeCell ref="H3:K3"/>
  </mergeCells>
  <pageMargins left="0.7" right="0.7" top="0.75" bottom="0.75" header="0.3" footer="0.3"/>
  <pageSetup paperSize="9"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sqref="A1:O1"/>
    </sheetView>
  </sheetViews>
  <sheetFormatPr defaultRowHeight="15" x14ac:dyDescent="0.25"/>
  <cols>
    <col min="1" max="1" width="5" customWidth="1"/>
    <col min="2" max="2" width="23.7109375" customWidth="1"/>
    <col min="3" max="3" width="9.28515625" customWidth="1"/>
    <col min="4" max="4" width="7.28515625" customWidth="1"/>
    <col min="5" max="5" width="6.85546875" customWidth="1"/>
    <col min="6" max="7" width="7.42578125" customWidth="1"/>
    <col min="8" max="8" width="8.28515625" customWidth="1"/>
    <col min="9" max="9" width="8" customWidth="1"/>
    <col min="10" max="10" width="8.28515625" customWidth="1"/>
    <col min="11" max="11" width="8.5703125" customWidth="1"/>
    <col min="12" max="12" width="8.28515625" customWidth="1"/>
    <col min="13" max="13" width="8.85546875" customWidth="1"/>
    <col min="15" max="15" width="8.7109375" customWidth="1"/>
  </cols>
  <sheetData>
    <row r="1" spans="1:15" ht="27" customHeight="1" x14ac:dyDescent="0.25">
      <c r="A1" s="52" t="s">
        <v>230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" customHeight="1" x14ac:dyDescent="0.25">
      <c r="A3" s="53" t="s">
        <v>212</v>
      </c>
      <c r="B3" s="50" t="s">
        <v>38</v>
      </c>
      <c r="C3" s="50" t="s">
        <v>39</v>
      </c>
      <c r="D3" s="52" t="s">
        <v>0</v>
      </c>
      <c r="E3" s="52"/>
      <c r="F3" s="52"/>
      <c r="G3" s="50" t="s">
        <v>40</v>
      </c>
      <c r="H3" s="52" t="s">
        <v>1</v>
      </c>
      <c r="I3" s="52"/>
      <c r="J3" s="52"/>
      <c r="K3" s="52"/>
      <c r="L3" s="52" t="s">
        <v>2</v>
      </c>
      <c r="M3" s="52"/>
      <c r="N3" s="52"/>
      <c r="O3" s="52"/>
    </row>
    <row r="4" spans="1:15" x14ac:dyDescent="0.25">
      <c r="A4" s="53"/>
      <c r="B4" s="51"/>
      <c r="C4" s="51"/>
      <c r="D4" s="38" t="s">
        <v>3</v>
      </c>
      <c r="E4" s="38" t="s">
        <v>4</v>
      </c>
      <c r="F4" s="38" t="s">
        <v>5</v>
      </c>
      <c r="G4" s="51"/>
      <c r="H4" s="38" t="s">
        <v>6</v>
      </c>
      <c r="I4" s="38" t="s">
        <v>7</v>
      </c>
      <c r="J4" s="38" t="s">
        <v>8</v>
      </c>
      <c r="K4" s="38" t="s">
        <v>9</v>
      </c>
      <c r="L4" s="38" t="s">
        <v>10</v>
      </c>
      <c r="M4" s="38" t="s">
        <v>11</v>
      </c>
      <c r="N4" s="38" t="s">
        <v>12</v>
      </c>
      <c r="O4" s="38" t="s">
        <v>13</v>
      </c>
    </row>
    <row r="5" spans="1:15" x14ac:dyDescent="0.25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  <c r="I5" s="38">
        <v>9</v>
      </c>
      <c r="J5" s="38">
        <v>10</v>
      </c>
      <c r="K5" s="38">
        <v>11</v>
      </c>
      <c r="L5" s="38">
        <v>12</v>
      </c>
      <c r="M5" s="38">
        <v>13</v>
      </c>
      <c r="N5" s="38">
        <v>14</v>
      </c>
      <c r="O5" s="38">
        <v>15</v>
      </c>
    </row>
    <row r="6" spans="1:15" x14ac:dyDescent="0.25">
      <c r="A6" s="52" t="s">
        <v>14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30" x14ac:dyDescent="0.25">
      <c r="A7" s="2">
        <v>1</v>
      </c>
      <c r="B7" s="3" t="s">
        <v>206</v>
      </c>
      <c r="C7" s="2">
        <v>250</v>
      </c>
      <c r="D7" s="2">
        <v>10.6</v>
      </c>
      <c r="E7" s="2">
        <v>13.58</v>
      </c>
      <c r="F7" s="2">
        <v>45.68</v>
      </c>
      <c r="G7" s="2">
        <v>347</v>
      </c>
      <c r="H7" s="2">
        <v>0.13</v>
      </c>
      <c r="I7" s="2">
        <v>1.81</v>
      </c>
      <c r="J7" s="2">
        <v>0.14000000000000001</v>
      </c>
      <c r="K7" s="2">
        <v>0.49</v>
      </c>
      <c r="L7" s="2">
        <v>145.53</v>
      </c>
      <c r="M7" s="2">
        <v>193.98</v>
      </c>
      <c r="N7" s="2">
        <v>89.51</v>
      </c>
      <c r="O7" s="2">
        <v>2.08</v>
      </c>
    </row>
    <row r="8" spans="1:15" x14ac:dyDescent="0.25">
      <c r="A8" s="2">
        <v>11</v>
      </c>
      <c r="B8" s="3" t="s">
        <v>15</v>
      </c>
      <c r="C8" s="2">
        <v>200</v>
      </c>
      <c r="D8" s="2">
        <v>3.29</v>
      </c>
      <c r="E8" s="2">
        <v>3.5</v>
      </c>
      <c r="F8" s="2">
        <v>24.86</v>
      </c>
      <c r="G8" s="2">
        <v>144</v>
      </c>
      <c r="H8" s="2">
        <v>7.0000000000000007E-2</v>
      </c>
      <c r="I8" s="2">
        <v>1.3</v>
      </c>
      <c r="J8" s="2">
        <v>0.05</v>
      </c>
      <c r="K8" s="2">
        <v>0.28000000000000003</v>
      </c>
      <c r="L8" s="2">
        <v>12.16</v>
      </c>
      <c r="M8" s="2">
        <v>22.5</v>
      </c>
      <c r="N8" s="2">
        <v>34.799999999999997</v>
      </c>
      <c r="O8" s="2">
        <v>0.9</v>
      </c>
    </row>
    <row r="9" spans="1:15" x14ac:dyDescent="0.25">
      <c r="A9" s="2" t="s">
        <v>199</v>
      </c>
      <c r="B9" s="3" t="s">
        <v>16</v>
      </c>
      <c r="C9" s="2">
        <v>30</v>
      </c>
      <c r="D9" s="2">
        <v>1.47</v>
      </c>
      <c r="E9" s="2">
        <v>0.3</v>
      </c>
      <c r="F9" s="2">
        <v>13.3</v>
      </c>
      <c r="G9" s="2">
        <v>63</v>
      </c>
      <c r="H9" s="2">
        <v>0.03</v>
      </c>
      <c r="I9" s="2" t="s">
        <v>17</v>
      </c>
      <c r="J9" s="2" t="s">
        <v>17</v>
      </c>
      <c r="K9" s="2">
        <v>0.21</v>
      </c>
      <c r="L9" s="2">
        <v>54</v>
      </c>
      <c r="M9" s="2">
        <v>27.6</v>
      </c>
      <c r="N9" s="2">
        <v>6</v>
      </c>
      <c r="O9" s="2">
        <v>0.87</v>
      </c>
    </row>
    <row r="10" spans="1:15" x14ac:dyDescent="0.25">
      <c r="A10" s="2">
        <v>4</v>
      </c>
      <c r="B10" s="3" t="s">
        <v>46</v>
      </c>
      <c r="C10" s="2">
        <v>40</v>
      </c>
      <c r="D10" s="2">
        <v>5.0999999999999996</v>
      </c>
      <c r="E10" s="2">
        <v>4.5999999999999996</v>
      </c>
      <c r="F10" s="2">
        <v>0.3</v>
      </c>
      <c r="G10" s="2">
        <v>63</v>
      </c>
      <c r="H10" s="2">
        <v>0.03</v>
      </c>
      <c r="I10" s="2" t="s">
        <v>17</v>
      </c>
      <c r="J10" s="2">
        <v>0.1</v>
      </c>
      <c r="K10" s="2">
        <v>0.18</v>
      </c>
      <c r="L10" s="2">
        <v>22</v>
      </c>
      <c r="M10" s="2">
        <v>76.8</v>
      </c>
      <c r="N10" s="2">
        <v>5</v>
      </c>
      <c r="O10" s="2">
        <v>1</v>
      </c>
    </row>
    <row r="11" spans="1:15" x14ac:dyDescent="0.25">
      <c r="A11" s="2">
        <v>80</v>
      </c>
      <c r="B11" s="3" t="s">
        <v>18</v>
      </c>
      <c r="C11" s="2">
        <v>10</v>
      </c>
      <c r="D11" s="2">
        <v>0.05</v>
      </c>
      <c r="E11" s="2">
        <v>8.25</v>
      </c>
      <c r="F11" s="2">
        <v>0.08</v>
      </c>
      <c r="G11" s="2">
        <v>65</v>
      </c>
      <c r="H11" s="2" t="s">
        <v>17</v>
      </c>
      <c r="I11" s="2" t="s">
        <v>17</v>
      </c>
      <c r="J11" s="2">
        <v>0.1</v>
      </c>
      <c r="K11" s="2">
        <v>0.1</v>
      </c>
      <c r="L11" s="2">
        <v>1.2</v>
      </c>
      <c r="M11" s="2">
        <v>1.9</v>
      </c>
      <c r="N11" s="2">
        <v>0.04</v>
      </c>
      <c r="O11" s="2">
        <v>0.02</v>
      </c>
    </row>
    <row r="12" spans="1:15" x14ac:dyDescent="0.25">
      <c r="A12" s="2">
        <v>81</v>
      </c>
      <c r="B12" s="3" t="s">
        <v>19</v>
      </c>
      <c r="C12" s="2">
        <v>10</v>
      </c>
      <c r="D12" s="2">
        <v>2.2999999999999998</v>
      </c>
      <c r="E12" s="2">
        <v>2.9</v>
      </c>
      <c r="F12" s="2" t="s">
        <v>17</v>
      </c>
      <c r="G12" s="2">
        <v>36</v>
      </c>
      <c r="H12" s="2" t="s">
        <v>17</v>
      </c>
      <c r="I12" s="2">
        <v>0.16</v>
      </c>
      <c r="J12" s="2">
        <v>0.04</v>
      </c>
      <c r="K12" s="2">
        <v>0.05</v>
      </c>
      <c r="L12" s="2">
        <v>100</v>
      </c>
      <c r="M12" s="2">
        <v>54</v>
      </c>
      <c r="N12" s="2">
        <v>5</v>
      </c>
      <c r="O12" s="2">
        <v>0.11</v>
      </c>
    </row>
    <row r="13" spans="1:15" x14ac:dyDescent="0.25">
      <c r="A13" s="2"/>
      <c r="B13" s="38" t="s">
        <v>20</v>
      </c>
      <c r="C13" s="2"/>
      <c r="D13" s="2">
        <f>SUM(D7:D12)</f>
        <v>22.810000000000002</v>
      </c>
      <c r="E13" s="2">
        <f t="shared" ref="E13:O13" si="0">SUM(E7:E12)</f>
        <v>33.129999999999995</v>
      </c>
      <c r="F13" s="2">
        <f t="shared" si="0"/>
        <v>84.219999999999985</v>
      </c>
      <c r="G13" s="2">
        <f t="shared" si="0"/>
        <v>718</v>
      </c>
      <c r="H13" s="2">
        <f t="shared" si="0"/>
        <v>0.26</v>
      </c>
      <c r="I13" s="2">
        <f t="shared" si="0"/>
        <v>3.2700000000000005</v>
      </c>
      <c r="J13" s="2">
        <f t="shared" si="0"/>
        <v>0.43</v>
      </c>
      <c r="K13" s="2">
        <f t="shared" si="0"/>
        <v>1.31</v>
      </c>
      <c r="L13" s="2">
        <f t="shared" si="0"/>
        <v>334.89</v>
      </c>
      <c r="M13" s="2">
        <f t="shared" si="0"/>
        <v>376.78</v>
      </c>
      <c r="N13" s="2">
        <f t="shared" si="0"/>
        <v>140.35</v>
      </c>
      <c r="O13" s="2">
        <f t="shared" si="0"/>
        <v>4.9799999999999995</v>
      </c>
    </row>
    <row r="14" spans="1:15" x14ac:dyDescent="0.25">
      <c r="A14" s="52" t="s">
        <v>21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5" x14ac:dyDescent="0.25">
      <c r="A15" s="2"/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30" x14ac:dyDescent="0.25">
      <c r="A16" s="2">
        <v>82</v>
      </c>
      <c r="B16" s="3" t="s">
        <v>223</v>
      </c>
      <c r="C16" s="2">
        <v>110</v>
      </c>
      <c r="D16" s="2">
        <v>1.88</v>
      </c>
      <c r="E16" s="2">
        <v>8.09</v>
      </c>
      <c r="F16" s="2">
        <v>10.119999999999999</v>
      </c>
      <c r="G16" s="2">
        <v>121</v>
      </c>
      <c r="H16" s="2">
        <v>0.09</v>
      </c>
      <c r="I16" s="2">
        <v>9.2200000000000006</v>
      </c>
      <c r="J16" s="2">
        <v>1.39</v>
      </c>
      <c r="K16" s="2">
        <v>7.0000000000000007E-2</v>
      </c>
      <c r="L16" s="2">
        <v>46.55</v>
      </c>
      <c r="M16" s="2">
        <v>72.38</v>
      </c>
      <c r="N16" s="2">
        <v>26.93</v>
      </c>
      <c r="O16" s="2">
        <v>1.76</v>
      </c>
    </row>
    <row r="17" spans="1:15" ht="30" x14ac:dyDescent="0.25">
      <c r="A17" s="2">
        <v>55</v>
      </c>
      <c r="B17" s="3" t="s">
        <v>64</v>
      </c>
      <c r="C17" s="2">
        <v>309</v>
      </c>
      <c r="D17" s="2">
        <v>2.35</v>
      </c>
      <c r="E17" s="2">
        <v>6.25</v>
      </c>
      <c r="F17" s="2">
        <v>9.6999999999999993</v>
      </c>
      <c r="G17" s="2">
        <v>11</v>
      </c>
      <c r="H17" s="2">
        <v>0.11</v>
      </c>
      <c r="I17" s="2">
        <v>22.32</v>
      </c>
      <c r="J17" s="2">
        <v>1.56</v>
      </c>
      <c r="K17" s="2">
        <v>0.1</v>
      </c>
      <c r="L17" s="2">
        <v>49.72</v>
      </c>
      <c r="M17" s="2">
        <v>82.98</v>
      </c>
      <c r="N17" s="2">
        <v>27.5</v>
      </c>
      <c r="O17" s="2">
        <v>0.99</v>
      </c>
    </row>
    <row r="18" spans="1:15" x14ac:dyDescent="0.25">
      <c r="A18" s="2">
        <v>79</v>
      </c>
      <c r="B18" s="3" t="s">
        <v>209</v>
      </c>
      <c r="C18" s="2">
        <v>200</v>
      </c>
      <c r="D18" s="2">
        <v>9.73</v>
      </c>
      <c r="E18" s="2">
        <v>8.11</v>
      </c>
      <c r="F18" s="2">
        <v>17.55</v>
      </c>
      <c r="G18" s="2">
        <v>189.14</v>
      </c>
      <c r="H18" s="2">
        <v>0.13</v>
      </c>
      <c r="I18" s="2">
        <v>9.61</v>
      </c>
      <c r="J18" s="2">
        <v>0.02</v>
      </c>
      <c r="K18" s="2">
        <v>0.18</v>
      </c>
      <c r="L18" s="2">
        <v>26.26</v>
      </c>
      <c r="M18" s="2">
        <v>223.32</v>
      </c>
      <c r="N18" s="2">
        <v>35.75</v>
      </c>
      <c r="O18" s="2">
        <v>1.46</v>
      </c>
    </row>
    <row r="19" spans="1:15" x14ac:dyDescent="0.25">
      <c r="A19" s="2">
        <v>10</v>
      </c>
      <c r="B19" s="3" t="s">
        <v>25</v>
      </c>
      <c r="C19" s="2">
        <v>180</v>
      </c>
      <c r="D19" s="2">
        <v>3.91</v>
      </c>
      <c r="E19" s="2">
        <v>5.99</v>
      </c>
      <c r="F19" s="2">
        <v>25.64</v>
      </c>
      <c r="G19" s="2">
        <v>172.17</v>
      </c>
      <c r="H19" s="2">
        <v>0.2</v>
      </c>
      <c r="I19" s="2">
        <v>22.6</v>
      </c>
      <c r="J19" s="2">
        <v>0.15</v>
      </c>
      <c r="K19" s="2">
        <v>0.18</v>
      </c>
      <c r="L19" s="2">
        <v>53.72</v>
      </c>
      <c r="M19" s="2">
        <v>132.37</v>
      </c>
      <c r="N19" s="2">
        <v>37.69</v>
      </c>
      <c r="O19" s="2">
        <v>1.27</v>
      </c>
    </row>
    <row r="20" spans="1:15" x14ac:dyDescent="0.25">
      <c r="A20" s="2">
        <v>30</v>
      </c>
      <c r="B20" s="3" t="s">
        <v>50</v>
      </c>
      <c r="C20" s="2">
        <v>200</v>
      </c>
      <c r="D20" s="2">
        <v>0.15</v>
      </c>
      <c r="E20" s="2">
        <v>0.1</v>
      </c>
      <c r="F20" s="2">
        <v>26.16</v>
      </c>
      <c r="G20" s="2">
        <v>108</v>
      </c>
      <c r="H20" s="2" t="s">
        <v>17</v>
      </c>
      <c r="I20" s="2">
        <v>3</v>
      </c>
      <c r="J20" s="2" t="s">
        <v>17</v>
      </c>
      <c r="K20" s="2" t="s">
        <v>17</v>
      </c>
      <c r="L20" s="2">
        <v>10.25</v>
      </c>
      <c r="M20" s="2" t="s">
        <v>17</v>
      </c>
      <c r="N20" s="2">
        <v>1.4</v>
      </c>
      <c r="O20" s="2">
        <v>0.12</v>
      </c>
    </row>
    <row r="21" spans="1:15" x14ac:dyDescent="0.25">
      <c r="A21" s="2" t="s">
        <v>199</v>
      </c>
      <c r="B21" s="3" t="s">
        <v>16</v>
      </c>
      <c r="C21" s="2">
        <v>100</v>
      </c>
      <c r="D21" s="2">
        <v>7.6</v>
      </c>
      <c r="E21" s="2">
        <v>0.8</v>
      </c>
      <c r="F21" s="2">
        <v>48.6</v>
      </c>
      <c r="G21" s="2">
        <v>238</v>
      </c>
      <c r="H21" s="2">
        <v>0.11</v>
      </c>
      <c r="I21" s="2" t="s">
        <v>17</v>
      </c>
      <c r="J21" s="2" t="s">
        <v>17</v>
      </c>
      <c r="K21" s="2">
        <v>0.03</v>
      </c>
      <c r="L21" s="2">
        <v>20</v>
      </c>
      <c r="M21" s="2">
        <v>65</v>
      </c>
      <c r="N21" s="2">
        <v>14</v>
      </c>
      <c r="O21" s="2">
        <v>1.1000000000000001</v>
      </c>
    </row>
    <row r="22" spans="1:15" x14ac:dyDescent="0.25">
      <c r="A22" s="2" t="s">
        <v>199</v>
      </c>
      <c r="B22" s="3" t="s">
        <v>27</v>
      </c>
      <c r="C22" s="2">
        <v>50</v>
      </c>
      <c r="D22" s="2">
        <v>3.3</v>
      </c>
      <c r="E22" s="2">
        <v>0.6</v>
      </c>
      <c r="F22" s="2">
        <v>17.100000000000001</v>
      </c>
      <c r="G22" s="2">
        <v>90</v>
      </c>
      <c r="H22" s="2">
        <v>0.09</v>
      </c>
      <c r="I22" s="2" t="s">
        <v>17</v>
      </c>
      <c r="J22" s="2" t="s">
        <v>17</v>
      </c>
      <c r="K22" s="2">
        <v>0.04</v>
      </c>
      <c r="L22" s="2">
        <v>17.5</v>
      </c>
      <c r="M22" s="2">
        <v>79</v>
      </c>
      <c r="N22" s="2">
        <v>23.5</v>
      </c>
      <c r="O22" s="2">
        <v>1.95</v>
      </c>
    </row>
    <row r="23" spans="1:15" x14ac:dyDescent="0.25">
      <c r="A23" s="2" t="s">
        <v>199</v>
      </c>
      <c r="B23" s="3" t="s">
        <v>54</v>
      </c>
      <c r="C23" s="2">
        <v>100</v>
      </c>
      <c r="D23" s="2">
        <v>0.9</v>
      </c>
      <c r="E23" s="2">
        <v>0.2</v>
      </c>
      <c r="F23" s="2">
        <v>8.1</v>
      </c>
      <c r="G23" s="2">
        <v>43</v>
      </c>
      <c r="H23" s="2">
        <v>0.04</v>
      </c>
      <c r="I23" s="2">
        <v>60</v>
      </c>
      <c r="J23" s="2" t="s">
        <v>17</v>
      </c>
      <c r="K23" s="2">
        <v>0.2</v>
      </c>
      <c r="L23" s="3">
        <v>34</v>
      </c>
      <c r="M23" s="3">
        <v>23</v>
      </c>
      <c r="N23" s="3">
        <v>13</v>
      </c>
      <c r="O23" s="2">
        <v>0.3</v>
      </c>
    </row>
    <row r="24" spans="1:15" x14ac:dyDescent="0.25">
      <c r="A24" s="2"/>
      <c r="B24" s="38" t="s">
        <v>20</v>
      </c>
      <c r="C24" s="2"/>
      <c r="D24" s="2">
        <f>SUM(D15:D23)</f>
        <v>29.819999999999997</v>
      </c>
      <c r="E24" s="2">
        <f t="shared" ref="E24:O24" si="1">SUM(E15:E23)</f>
        <v>30.14</v>
      </c>
      <c r="F24" s="2">
        <f t="shared" si="1"/>
        <v>162.97</v>
      </c>
      <c r="G24" s="2">
        <f t="shared" si="1"/>
        <v>972.31</v>
      </c>
      <c r="H24" s="2">
        <f t="shared" si="1"/>
        <v>0.77</v>
      </c>
      <c r="I24" s="2">
        <f t="shared" si="1"/>
        <v>126.75</v>
      </c>
      <c r="J24" s="2">
        <f t="shared" si="1"/>
        <v>3.12</v>
      </c>
      <c r="K24" s="2">
        <f t="shared" si="1"/>
        <v>0.8</v>
      </c>
      <c r="L24" s="2">
        <f t="shared" si="1"/>
        <v>258</v>
      </c>
      <c r="M24" s="2">
        <f t="shared" si="1"/>
        <v>678.05</v>
      </c>
      <c r="N24" s="2">
        <f t="shared" si="1"/>
        <v>179.77</v>
      </c>
      <c r="O24" s="2">
        <f t="shared" si="1"/>
        <v>8.9500000000000011</v>
      </c>
    </row>
    <row r="25" spans="1:15" x14ac:dyDescent="0.25">
      <c r="A25" s="2"/>
      <c r="B25" s="38" t="s">
        <v>36</v>
      </c>
      <c r="C25" s="2"/>
      <c r="D25" s="2">
        <f t="shared" ref="D25:O25" si="2">D13+D24</f>
        <v>52.629999999999995</v>
      </c>
      <c r="E25" s="2">
        <f t="shared" si="2"/>
        <v>63.269999999999996</v>
      </c>
      <c r="F25" s="2">
        <f t="shared" si="2"/>
        <v>247.19</v>
      </c>
      <c r="G25" s="2">
        <f t="shared" si="2"/>
        <v>1690.31</v>
      </c>
      <c r="H25" s="2">
        <f t="shared" si="2"/>
        <v>1.03</v>
      </c>
      <c r="I25" s="2">
        <f t="shared" si="2"/>
        <v>130.02000000000001</v>
      </c>
      <c r="J25" s="2">
        <f t="shared" si="2"/>
        <v>3.5500000000000003</v>
      </c>
      <c r="K25" s="2">
        <f t="shared" si="2"/>
        <v>2.1100000000000003</v>
      </c>
      <c r="L25" s="2">
        <f t="shared" si="2"/>
        <v>592.89</v>
      </c>
      <c r="M25" s="2">
        <f t="shared" si="2"/>
        <v>1054.83</v>
      </c>
      <c r="N25" s="2">
        <f t="shared" si="2"/>
        <v>320.12</v>
      </c>
      <c r="O25" s="2">
        <f t="shared" si="2"/>
        <v>13.93</v>
      </c>
    </row>
    <row r="26" spans="1:15" ht="28.5" x14ac:dyDescent="0.25">
      <c r="A26" s="2"/>
      <c r="B26" s="38" t="s">
        <v>29</v>
      </c>
      <c r="C26" s="2"/>
      <c r="D26" s="2">
        <v>46.2</v>
      </c>
      <c r="E26" s="2">
        <v>47.4</v>
      </c>
      <c r="F26" s="2">
        <v>201</v>
      </c>
      <c r="G26" s="2">
        <v>1410</v>
      </c>
      <c r="H26" s="2">
        <v>0.72</v>
      </c>
      <c r="I26" s="2">
        <v>36</v>
      </c>
      <c r="J26" s="2">
        <v>420</v>
      </c>
      <c r="K26" s="2">
        <v>6</v>
      </c>
      <c r="L26" s="2">
        <v>660</v>
      </c>
      <c r="M26" s="2">
        <v>990</v>
      </c>
      <c r="N26" s="2">
        <v>150</v>
      </c>
      <c r="O26" s="2">
        <v>7.2</v>
      </c>
    </row>
    <row r="27" spans="1:15" ht="57" x14ac:dyDescent="0.25">
      <c r="A27" s="2"/>
      <c r="B27" s="38" t="s">
        <v>30</v>
      </c>
      <c r="C27" s="2"/>
      <c r="D27" s="5">
        <f>D25*100/D26</f>
        <v>113.91774891774891</v>
      </c>
      <c r="E27" s="5">
        <f t="shared" ref="E27:O27" si="3">E25*100/E26</f>
        <v>133.48101265822785</v>
      </c>
      <c r="F27" s="5">
        <f t="shared" si="3"/>
        <v>122.98009950248756</v>
      </c>
      <c r="G27" s="5">
        <f t="shared" si="3"/>
        <v>119.88014184397163</v>
      </c>
      <c r="H27" s="5">
        <f t="shared" si="3"/>
        <v>143.05555555555557</v>
      </c>
      <c r="I27" s="5">
        <f t="shared" si="3"/>
        <v>361.16666666666674</v>
      </c>
      <c r="J27" s="5">
        <f t="shared" si="3"/>
        <v>0.84523809523809523</v>
      </c>
      <c r="K27" s="5">
        <f t="shared" si="3"/>
        <v>35.166666666666671</v>
      </c>
      <c r="L27" s="5">
        <f t="shared" si="3"/>
        <v>89.831818181818178</v>
      </c>
      <c r="M27" s="5">
        <f t="shared" si="3"/>
        <v>106.54848484848485</v>
      </c>
      <c r="N27" s="5">
        <f t="shared" si="3"/>
        <v>213.41333333333333</v>
      </c>
      <c r="O27" s="5">
        <f t="shared" si="3"/>
        <v>193.47222222222223</v>
      </c>
    </row>
    <row r="28" spans="1:1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</sheetData>
  <mergeCells count="11">
    <mergeCell ref="A1:O1"/>
    <mergeCell ref="A2:O2"/>
    <mergeCell ref="L3:O3"/>
    <mergeCell ref="A6:O6"/>
    <mergeCell ref="A14:O14"/>
    <mergeCell ref="A3:A4"/>
    <mergeCell ref="B3:B4"/>
    <mergeCell ref="C3:C4"/>
    <mergeCell ref="D3:F3"/>
    <mergeCell ref="G3:G4"/>
    <mergeCell ref="H3:K3"/>
  </mergeCells>
  <pageMargins left="0.7" right="0.7" top="0.75" bottom="0.75" header="0.3" footer="0.3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F12" sqref="F12"/>
    </sheetView>
  </sheetViews>
  <sheetFormatPr defaultRowHeight="15" x14ac:dyDescent="0.25"/>
  <cols>
    <col min="1" max="1" width="5" customWidth="1"/>
    <col min="2" max="2" width="23.7109375" customWidth="1"/>
    <col min="3" max="3" width="9.28515625" customWidth="1"/>
    <col min="4" max="4" width="7.28515625" customWidth="1"/>
    <col min="5" max="5" width="6.85546875" customWidth="1"/>
    <col min="6" max="7" width="7.42578125" customWidth="1"/>
    <col min="8" max="8" width="8.28515625" customWidth="1"/>
    <col min="9" max="9" width="8" customWidth="1"/>
    <col min="10" max="10" width="8.28515625" customWidth="1"/>
    <col min="11" max="11" width="8.5703125" customWidth="1"/>
    <col min="12" max="12" width="8.28515625" customWidth="1"/>
    <col min="13" max="13" width="8.85546875" customWidth="1"/>
    <col min="15" max="15" width="8.7109375" customWidth="1"/>
  </cols>
  <sheetData>
    <row r="1" spans="1:15" ht="33" customHeight="1" x14ac:dyDescent="0.25">
      <c r="A1" s="52" t="s">
        <v>231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5" customHeight="1" x14ac:dyDescent="0.25">
      <c r="A2" s="53" t="s">
        <v>212</v>
      </c>
      <c r="B2" s="50" t="s">
        <v>38</v>
      </c>
      <c r="C2" s="50" t="s">
        <v>39</v>
      </c>
      <c r="D2" s="52" t="s">
        <v>0</v>
      </c>
      <c r="E2" s="52"/>
      <c r="F2" s="52"/>
      <c r="G2" s="50" t="s">
        <v>40</v>
      </c>
      <c r="H2" s="52" t="s">
        <v>1</v>
      </c>
      <c r="I2" s="52"/>
      <c r="J2" s="52"/>
      <c r="K2" s="52"/>
      <c r="L2" s="52" t="s">
        <v>2</v>
      </c>
      <c r="M2" s="52"/>
      <c r="N2" s="52"/>
      <c r="O2" s="52"/>
    </row>
    <row r="3" spans="1:15" x14ac:dyDescent="0.25">
      <c r="A3" s="53"/>
      <c r="B3" s="51"/>
      <c r="C3" s="51"/>
      <c r="D3" s="38" t="s">
        <v>3</v>
      </c>
      <c r="E3" s="38" t="s">
        <v>4</v>
      </c>
      <c r="F3" s="38" t="s">
        <v>5</v>
      </c>
      <c r="G3" s="51"/>
      <c r="H3" s="38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8" t="s">
        <v>11</v>
      </c>
      <c r="N3" s="38" t="s">
        <v>12</v>
      </c>
      <c r="O3" s="38" t="s">
        <v>13</v>
      </c>
    </row>
    <row r="4" spans="1:15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</row>
    <row r="5" spans="1:15" x14ac:dyDescent="0.25">
      <c r="A5" s="52" t="s">
        <v>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30" x14ac:dyDescent="0.25">
      <c r="A6" s="2">
        <v>44</v>
      </c>
      <c r="B6" s="3" t="s">
        <v>196</v>
      </c>
      <c r="C6" s="2">
        <v>250</v>
      </c>
      <c r="D6" s="2">
        <v>6.98</v>
      </c>
      <c r="E6" s="2">
        <v>7.5</v>
      </c>
      <c r="F6" s="2">
        <v>24.34</v>
      </c>
      <c r="G6" s="2">
        <v>191</v>
      </c>
      <c r="H6" s="2">
        <v>0.06</v>
      </c>
      <c r="I6" s="2">
        <v>1.1299999999999999</v>
      </c>
      <c r="J6" s="2">
        <v>0.08</v>
      </c>
      <c r="K6" s="2">
        <v>0.17</v>
      </c>
      <c r="L6" s="2">
        <v>214.47</v>
      </c>
      <c r="M6" s="2">
        <v>122.18</v>
      </c>
      <c r="N6" s="2">
        <v>27.7</v>
      </c>
      <c r="O6" s="2">
        <v>0.43</v>
      </c>
    </row>
    <row r="7" spans="1:15" x14ac:dyDescent="0.25">
      <c r="A7" s="2">
        <v>40</v>
      </c>
      <c r="B7" s="3" t="s">
        <v>46</v>
      </c>
      <c r="C7" s="2">
        <v>40</v>
      </c>
      <c r="D7" s="2">
        <v>5.08</v>
      </c>
      <c r="E7" s="2">
        <v>4.5999999999999996</v>
      </c>
      <c r="F7" s="2">
        <v>0.28000000000000003</v>
      </c>
      <c r="G7" s="2">
        <v>63</v>
      </c>
      <c r="H7" s="2">
        <v>0.03</v>
      </c>
      <c r="I7" s="2" t="s">
        <v>17</v>
      </c>
      <c r="J7" s="2">
        <v>0.1</v>
      </c>
      <c r="K7" s="2">
        <v>0.18</v>
      </c>
      <c r="L7" s="2">
        <v>22</v>
      </c>
      <c r="M7" s="2">
        <v>76.8</v>
      </c>
      <c r="N7" s="2">
        <v>4.8</v>
      </c>
      <c r="O7" s="2">
        <v>1</v>
      </c>
    </row>
    <row r="8" spans="1:15" x14ac:dyDescent="0.25">
      <c r="A8" s="2">
        <v>2</v>
      </c>
      <c r="B8" s="3" t="s">
        <v>31</v>
      </c>
      <c r="C8" s="2">
        <v>200</v>
      </c>
      <c r="D8" s="2">
        <v>3.4</v>
      </c>
      <c r="E8" s="2">
        <v>3.5</v>
      </c>
      <c r="F8" s="2">
        <v>24.96</v>
      </c>
      <c r="G8" s="2">
        <v>142</v>
      </c>
      <c r="H8" s="2">
        <v>7.0000000000000007E-2</v>
      </c>
      <c r="I8" s="2">
        <v>1.3</v>
      </c>
      <c r="J8" s="2">
        <v>0.05</v>
      </c>
      <c r="K8" s="2">
        <v>0.27</v>
      </c>
      <c r="L8" s="2">
        <v>120.6</v>
      </c>
      <c r="M8" s="2">
        <v>162</v>
      </c>
      <c r="N8" s="2">
        <v>14</v>
      </c>
      <c r="O8" s="2">
        <v>0.12</v>
      </c>
    </row>
    <row r="9" spans="1:15" x14ac:dyDescent="0.25">
      <c r="A9" s="2" t="s">
        <v>199</v>
      </c>
      <c r="B9" s="3" t="s">
        <v>16</v>
      </c>
      <c r="C9" s="2">
        <v>50</v>
      </c>
      <c r="D9" s="2">
        <v>3.8</v>
      </c>
      <c r="E9" s="2">
        <v>0.4</v>
      </c>
      <c r="F9" s="2">
        <v>24.3</v>
      </c>
      <c r="G9" s="2">
        <v>119</v>
      </c>
      <c r="H9" s="2">
        <v>0.05</v>
      </c>
      <c r="I9" s="2" t="s">
        <v>17</v>
      </c>
      <c r="J9" s="2" t="s">
        <v>17</v>
      </c>
      <c r="K9" s="2">
        <v>0.6</v>
      </c>
      <c r="L9" s="2">
        <v>10</v>
      </c>
      <c r="M9" s="2">
        <v>32.5</v>
      </c>
      <c r="N9" s="2">
        <v>7</v>
      </c>
      <c r="O9" s="2">
        <v>0.5</v>
      </c>
    </row>
    <row r="10" spans="1:15" x14ac:dyDescent="0.25">
      <c r="A10" s="2">
        <v>3</v>
      </c>
      <c r="B10" s="3" t="s">
        <v>18</v>
      </c>
      <c r="C10" s="2">
        <v>12</v>
      </c>
      <c r="D10" s="2">
        <v>0.06</v>
      </c>
      <c r="E10" s="2">
        <v>9.9</v>
      </c>
      <c r="F10" s="2">
        <v>0.1</v>
      </c>
      <c r="G10" s="2">
        <v>89.76</v>
      </c>
      <c r="H10" s="2" t="s">
        <v>17</v>
      </c>
      <c r="I10" s="2" t="s">
        <v>17</v>
      </c>
      <c r="J10" s="2">
        <v>0.03</v>
      </c>
      <c r="K10" s="2">
        <v>0.04</v>
      </c>
      <c r="L10" s="2">
        <v>0.6</v>
      </c>
      <c r="M10" s="2">
        <v>0.95</v>
      </c>
      <c r="N10" s="2">
        <v>0.02</v>
      </c>
      <c r="O10" s="2">
        <v>0.01</v>
      </c>
    </row>
    <row r="11" spans="1:15" x14ac:dyDescent="0.25">
      <c r="A11" s="2">
        <v>8</v>
      </c>
      <c r="B11" s="3" t="s">
        <v>19</v>
      </c>
      <c r="C11" s="2">
        <v>15</v>
      </c>
      <c r="D11" s="2">
        <v>3.48</v>
      </c>
      <c r="E11" s="2">
        <v>4.43</v>
      </c>
      <c r="F11" s="2" t="s">
        <v>17</v>
      </c>
      <c r="G11" s="2">
        <v>54.78</v>
      </c>
      <c r="H11" s="2" t="s">
        <v>17</v>
      </c>
      <c r="I11" s="2">
        <v>0.16</v>
      </c>
      <c r="J11" s="2">
        <v>0.03</v>
      </c>
      <c r="K11" s="2">
        <v>0.04</v>
      </c>
      <c r="L11" s="2">
        <v>80</v>
      </c>
      <c r="M11" s="2">
        <v>42.3</v>
      </c>
      <c r="N11" s="2">
        <v>4</v>
      </c>
      <c r="O11" s="2">
        <v>0.09</v>
      </c>
    </row>
    <row r="12" spans="1:15" x14ac:dyDescent="0.25">
      <c r="A12" s="2"/>
      <c r="B12" s="38" t="s">
        <v>20</v>
      </c>
      <c r="C12" s="2"/>
      <c r="D12" s="3">
        <f>SUM(D6:D11)</f>
        <v>22.8</v>
      </c>
      <c r="E12" s="3">
        <f t="shared" ref="E12:O12" si="0">SUM(E6:E11)</f>
        <v>30.33</v>
      </c>
      <c r="F12" s="3">
        <f t="shared" si="0"/>
        <v>73.97999999999999</v>
      </c>
      <c r="G12" s="3">
        <f t="shared" si="0"/>
        <v>659.54</v>
      </c>
      <c r="H12" s="3">
        <f t="shared" si="0"/>
        <v>0.21000000000000002</v>
      </c>
      <c r="I12" s="3">
        <f t="shared" si="0"/>
        <v>2.59</v>
      </c>
      <c r="J12" s="3">
        <f t="shared" si="0"/>
        <v>0.29000000000000004</v>
      </c>
      <c r="K12" s="3">
        <f t="shared" si="0"/>
        <v>1.3</v>
      </c>
      <c r="L12" s="3">
        <f t="shared" si="0"/>
        <v>447.67</v>
      </c>
      <c r="M12" s="3">
        <f t="shared" si="0"/>
        <v>436.73</v>
      </c>
      <c r="N12" s="3">
        <f t="shared" si="0"/>
        <v>57.52</v>
      </c>
      <c r="O12" s="3">
        <f t="shared" si="0"/>
        <v>2.1499999999999995</v>
      </c>
    </row>
    <row r="13" spans="1:15" x14ac:dyDescent="0.25">
      <c r="A13" s="52" t="s">
        <v>21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x14ac:dyDescent="0.25">
      <c r="A14" s="2">
        <v>26</v>
      </c>
      <c r="B14" s="3" t="s">
        <v>22</v>
      </c>
      <c r="C14" s="2">
        <v>100</v>
      </c>
      <c r="D14" s="2">
        <v>1.47</v>
      </c>
      <c r="E14" s="2">
        <v>7.16</v>
      </c>
      <c r="F14" s="2">
        <v>7.95</v>
      </c>
      <c r="G14" s="2">
        <v>102</v>
      </c>
      <c r="H14" s="2">
        <v>0.04</v>
      </c>
      <c r="I14" s="2">
        <v>14.57</v>
      </c>
      <c r="J14" s="2">
        <v>0.87</v>
      </c>
      <c r="K14" s="2">
        <v>0.1</v>
      </c>
      <c r="L14" s="2">
        <v>8.18</v>
      </c>
      <c r="M14" s="2">
        <v>57.92</v>
      </c>
      <c r="N14" s="2">
        <v>19.440000000000001</v>
      </c>
      <c r="O14" s="2">
        <v>0.82</v>
      </c>
    </row>
    <row r="15" spans="1:15" x14ac:dyDescent="0.25">
      <c r="A15" s="2">
        <v>38</v>
      </c>
      <c r="B15" s="3" t="s">
        <v>233</v>
      </c>
      <c r="C15" s="2">
        <v>300</v>
      </c>
      <c r="D15" s="2">
        <v>3.42</v>
      </c>
      <c r="E15" s="2">
        <v>4.04</v>
      </c>
      <c r="F15" s="2">
        <v>35.409999999999997</v>
      </c>
      <c r="G15" s="2">
        <v>172</v>
      </c>
      <c r="H15" s="2">
        <v>0.19</v>
      </c>
      <c r="I15" s="2">
        <v>10.01</v>
      </c>
      <c r="J15" s="2">
        <v>1.57</v>
      </c>
      <c r="K15" s="2">
        <v>0.14000000000000001</v>
      </c>
      <c r="L15" s="2">
        <v>18.23</v>
      </c>
      <c r="M15" s="2">
        <v>133.91999999999999</v>
      </c>
      <c r="N15" s="2">
        <v>37.4</v>
      </c>
      <c r="O15" s="2">
        <v>1.21</v>
      </c>
    </row>
    <row r="16" spans="1:15" ht="30" x14ac:dyDescent="0.25">
      <c r="A16" s="2">
        <v>56</v>
      </c>
      <c r="B16" s="3" t="s">
        <v>208</v>
      </c>
      <c r="C16" s="2">
        <v>150</v>
      </c>
      <c r="D16" s="2">
        <v>18.920000000000002</v>
      </c>
      <c r="E16" s="2">
        <v>4.09</v>
      </c>
      <c r="F16" s="2">
        <v>2.0099999999999998</v>
      </c>
      <c r="G16" s="2">
        <v>118.5</v>
      </c>
      <c r="H16" s="2">
        <v>118.5</v>
      </c>
      <c r="I16" s="2">
        <v>1.39</v>
      </c>
      <c r="J16" s="2">
        <v>0.01</v>
      </c>
      <c r="K16" s="2">
        <v>0.18</v>
      </c>
      <c r="L16" s="2">
        <v>61.5</v>
      </c>
      <c r="M16" s="2">
        <v>313.82</v>
      </c>
      <c r="N16" s="2">
        <v>56.01</v>
      </c>
      <c r="O16" s="2">
        <v>1.22</v>
      </c>
    </row>
    <row r="17" spans="1:15" x14ac:dyDescent="0.25">
      <c r="A17" s="2">
        <v>10</v>
      </c>
      <c r="B17" s="3" t="s">
        <v>25</v>
      </c>
      <c r="C17" s="2">
        <v>180</v>
      </c>
      <c r="D17" s="2">
        <v>3.91</v>
      </c>
      <c r="E17" s="2">
        <v>5.99</v>
      </c>
      <c r="F17" s="2">
        <v>25.64</v>
      </c>
      <c r="G17" s="2">
        <v>172.17</v>
      </c>
      <c r="H17" s="2">
        <v>0.2</v>
      </c>
      <c r="I17" s="2">
        <v>22.6</v>
      </c>
      <c r="J17" s="2">
        <v>0.15</v>
      </c>
      <c r="K17" s="2">
        <v>0.18</v>
      </c>
      <c r="L17" s="2">
        <v>53.72</v>
      </c>
      <c r="M17" s="2">
        <v>132.37</v>
      </c>
      <c r="N17" s="2">
        <v>37.69</v>
      </c>
      <c r="O17" s="2">
        <v>1.27</v>
      </c>
    </row>
    <row r="18" spans="1:15" x14ac:dyDescent="0.25">
      <c r="A18" s="2">
        <v>31</v>
      </c>
      <c r="B18" s="3" t="s">
        <v>219</v>
      </c>
      <c r="C18" s="2">
        <v>200</v>
      </c>
      <c r="D18" s="2">
        <v>7.0000000000000007E-2</v>
      </c>
      <c r="E18" s="2">
        <v>0.01</v>
      </c>
      <c r="F18" s="2">
        <v>25.1</v>
      </c>
      <c r="G18" s="2">
        <v>104</v>
      </c>
      <c r="H18" s="2">
        <v>0.02</v>
      </c>
      <c r="I18" s="2">
        <v>2.02</v>
      </c>
      <c r="J18" s="2">
        <v>0</v>
      </c>
      <c r="K18" s="2">
        <v>0.02</v>
      </c>
      <c r="L18" s="2">
        <v>3.58</v>
      </c>
      <c r="M18" s="2">
        <v>14</v>
      </c>
      <c r="N18" s="2">
        <v>1.34</v>
      </c>
      <c r="O18" s="2">
        <v>0.24</v>
      </c>
    </row>
    <row r="19" spans="1:15" x14ac:dyDescent="0.25">
      <c r="A19" s="2" t="s">
        <v>199</v>
      </c>
      <c r="B19" s="3" t="s">
        <v>16</v>
      </c>
      <c r="C19" s="2">
        <v>30</v>
      </c>
      <c r="D19" s="2">
        <v>1.47</v>
      </c>
      <c r="E19" s="2">
        <v>0.3</v>
      </c>
      <c r="F19" s="2">
        <v>13.3</v>
      </c>
      <c r="G19" s="2">
        <v>63</v>
      </c>
      <c r="H19" s="2">
        <v>0.03</v>
      </c>
      <c r="I19" s="2" t="s">
        <v>17</v>
      </c>
      <c r="J19" s="2" t="s">
        <v>17</v>
      </c>
      <c r="K19" s="2">
        <v>0.21</v>
      </c>
      <c r="L19" s="2">
        <v>54</v>
      </c>
      <c r="M19" s="2">
        <v>27.6</v>
      </c>
      <c r="N19" s="2">
        <v>6</v>
      </c>
      <c r="O19" s="2">
        <v>0.87</v>
      </c>
    </row>
    <row r="20" spans="1:15" x14ac:dyDescent="0.25">
      <c r="A20" s="2" t="s">
        <v>199</v>
      </c>
      <c r="B20" s="3" t="s">
        <v>27</v>
      </c>
      <c r="C20" s="2">
        <v>30</v>
      </c>
      <c r="D20" s="2">
        <v>1.47</v>
      </c>
      <c r="E20" s="2">
        <v>0.3</v>
      </c>
      <c r="F20" s="2">
        <v>13.3</v>
      </c>
      <c r="G20" s="2">
        <v>63</v>
      </c>
      <c r="H20" s="2">
        <v>0.03</v>
      </c>
      <c r="I20" s="2" t="s">
        <v>17</v>
      </c>
      <c r="J20" s="2" t="s">
        <v>17</v>
      </c>
      <c r="K20" s="2">
        <v>0.21</v>
      </c>
      <c r="L20" s="2">
        <v>54</v>
      </c>
      <c r="M20" s="2">
        <v>27.6</v>
      </c>
      <c r="N20" s="2">
        <v>6</v>
      </c>
      <c r="O20" s="2">
        <v>0.87</v>
      </c>
    </row>
    <row r="21" spans="1:15" x14ac:dyDescent="0.25">
      <c r="A21" s="2" t="s">
        <v>199</v>
      </c>
      <c r="B21" s="3" t="s">
        <v>51</v>
      </c>
      <c r="C21" s="2">
        <v>100</v>
      </c>
      <c r="D21" s="2">
        <v>0.4</v>
      </c>
      <c r="E21" s="2">
        <v>0.3</v>
      </c>
      <c r="F21" s="2">
        <v>10.3</v>
      </c>
      <c r="G21" s="2">
        <v>47</v>
      </c>
      <c r="H21" s="2">
        <v>0.02</v>
      </c>
      <c r="I21" s="2">
        <v>5</v>
      </c>
      <c r="J21" s="2" t="s">
        <v>17</v>
      </c>
      <c r="K21" s="2">
        <v>0.4</v>
      </c>
      <c r="L21" s="2">
        <v>19</v>
      </c>
      <c r="M21" s="2">
        <v>16</v>
      </c>
      <c r="N21" s="2">
        <v>12</v>
      </c>
      <c r="O21" s="2">
        <v>2.2999999999999998</v>
      </c>
    </row>
    <row r="22" spans="1:15" x14ac:dyDescent="0.25">
      <c r="A22" s="2"/>
      <c r="B22" s="38" t="s">
        <v>20</v>
      </c>
      <c r="C22" s="2"/>
      <c r="D22" s="2">
        <f>SUM(D14:D21)</f>
        <v>31.13</v>
      </c>
      <c r="E22" s="2">
        <f t="shared" ref="E22:O22" si="1">SUM(E14:E21)</f>
        <v>22.190000000000005</v>
      </c>
      <c r="F22" s="2">
        <f t="shared" si="1"/>
        <v>133.01</v>
      </c>
      <c r="G22" s="2">
        <f t="shared" si="1"/>
        <v>841.67</v>
      </c>
      <c r="H22" s="2">
        <f t="shared" si="1"/>
        <v>119.03</v>
      </c>
      <c r="I22" s="2">
        <f t="shared" si="1"/>
        <v>55.59</v>
      </c>
      <c r="J22" s="2">
        <f t="shared" si="1"/>
        <v>2.5999999999999996</v>
      </c>
      <c r="K22" s="2">
        <f t="shared" si="1"/>
        <v>1.44</v>
      </c>
      <c r="L22" s="2">
        <f t="shared" si="1"/>
        <v>272.21000000000004</v>
      </c>
      <c r="M22" s="2">
        <f t="shared" si="1"/>
        <v>723.23</v>
      </c>
      <c r="N22" s="2">
        <f t="shared" si="1"/>
        <v>175.88</v>
      </c>
      <c r="O22" s="2">
        <f t="shared" si="1"/>
        <v>8.8000000000000007</v>
      </c>
    </row>
    <row r="23" spans="1:15" x14ac:dyDescent="0.25">
      <c r="A23" s="2"/>
      <c r="B23" s="38" t="s">
        <v>36</v>
      </c>
      <c r="C23" s="2"/>
      <c r="D23" s="2">
        <f t="shared" ref="D23:O23" si="2">D12+D22</f>
        <v>53.93</v>
      </c>
      <c r="E23" s="2">
        <f t="shared" si="2"/>
        <v>52.52</v>
      </c>
      <c r="F23" s="2">
        <f t="shared" si="2"/>
        <v>206.98999999999998</v>
      </c>
      <c r="G23" s="2">
        <f t="shared" si="2"/>
        <v>1501.21</v>
      </c>
      <c r="H23" s="2">
        <f t="shared" si="2"/>
        <v>119.24</v>
      </c>
      <c r="I23" s="2">
        <f t="shared" si="2"/>
        <v>58.180000000000007</v>
      </c>
      <c r="J23" s="2">
        <f t="shared" si="2"/>
        <v>2.8899999999999997</v>
      </c>
      <c r="K23" s="2">
        <f t="shared" si="2"/>
        <v>2.74</v>
      </c>
      <c r="L23" s="2">
        <f t="shared" si="2"/>
        <v>719.88000000000011</v>
      </c>
      <c r="M23" s="2">
        <f t="shared" si="2"/>
        <v>1159.96</v>
      </c>
      <c r="N23" s="2">
        <f t="shared" si="2"/>
        <v>233.4</v>
      </c>
      <c r="O23" s="2">
        <f t="shared" si="2"/>
        <v>10.95</v>
      </c>
    </row>
    <row r="24" spans="1:15" ht="28.5" x14ac:dyDescent="0.25">
      <c r="A24" s="2"/>
      <c r="B24" s="38" t="s">
        <v>29</v>
      </c>
      <c r="C24" s="2"/>
      <c r="D24" s="2">
        <v>46.2</v>
      </c>
      <c r="E24" s="2">
        <v>47.4</v>
      </c>
      <c r="F24" s="2">
        <v>201</v>
      </c>
      <c r="G24" s="2">
        <v>1410</v>
      </c>
      <c r="H24" s="2">
        <v>0.72</v>
      </c>
      <c r="I24" s="2">
        <v>36</v>
      </c>
      <c r="J24" s="2">
        <v>420</v>
      </c>
      <c r="K24" s="2">
        <v>6</v>
      </c>
      <c r="L24" s="2">
        <v>660</v>
      </c>
      <c r="M24" s="2">
        <v>990</v>
      </c>
      <c r="N24" s="2">
        <v>150</v>
      </c>
      <c r="O24" s="2">
        <v>7.2</v>
      </c>
    </row>
    <row r="25" spans="1:15" ht="57" x14ac:dyDescent="0.25">
      <c r="A25" s="2"/>
      <c r="B25" s="38" t="s">
        <v>30</v>
      </c>
      <c r="C25" s="2"/>
      <c r="D25" s="5">
        <f>D23*100/D24</f>
        <v>116.73160173160173</v>
      </c>
      <c r="E25" s="5">
        <f t="shared" ref="E25:O25" si="3">E23*100/E24</f>
        <v>110.80168776371309</v>
      </c>
      <c r="F25" s="5">
        <f t="shared" si="3"/>
        <v>102.98009950248755</v>
      </c>
      <c r="G25" s="5">
        <f t="shared" si="3"/>
        <v>106.46879432624114</v>
      </c>
      <c r="H25" s="5">
        <f t="shared" si="3"/>
        <v>16561.111111111113</v>
      </c>
      <c r="I25" s="5">
        <f t="shared" si="3"/>
        <v>161.61111111111114</v>
      </c>
      <c r="J25" s="5">
        <f t="shared" si="3"/>
        <v>0.68809523809523798</v>
      </c>
      <c r="K25" s="5">
        <f t="shared" si="3"/>
        <v>45.666666666666664</v>
      </c>
      <c r="L25" s="5">
        <f t="shared" si="3"/>
        <v>109.07272727272729</v>
      </c>
      <c r="M25" s="5">
        <f t="shared" si="3"/>
        <v>117.16767676767677</v>
      </c>
      <c r="N25" s="5">
        <f t="shared" si="3"/>
        <v>155.6</v>
      </c>
      <c r="O25" s="5">
        <f t="shared" si="3"/>
        <v>152.08333333333334</v>
      </c>
    </row>
  </sheetData>
  <mergeCells count="10">
    <mergeCell ref="A1:O1"/>
    <mergeCell ref="L2:O2"/>
    <mergeCell ref="A5:O5"/>
    <mergeCell ref="A13:O13"/>
    <mergeCell ref="A2:A3"/>
    <mergeCell ref="B2:B3"/>
    <mergeCell ref="C2:C3"/>
    <mergeCell ref="D2:F2"/>
    <mergeCell ref="G2:G3"/>
    <mergeCell ref="H2:K2"/>
  </mergeCells>
  <pageMargins left="0.7" right="0.7" top="0.75" bottom="0.75" header="0.3" footer="0.3"/>
  <pageSetup paperSize="9"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S28" sqref="S28"/>
    </sheetView>
  </sheetViews>
  <sheetFormatPr defaultRowHeight="15" x14ac:dyDescent="0.25"/>
  <cols>
    <col min="1" max="1" width="5" customWidth="1"/>
    <col min="2" max="2" width="23.7109375" customWidth="1"/>
    <col min="3" max="3" width="9.28515625" customWidth="1"/>
    <col min="4" max="4" width="7.28515625" customWidth="1"/>
    <col min="5" max="5" width="6.85546875" customWidth="1"/>
    <col min="6" max="7" width="7.42578125" customWidth="1"/>
    <col min="8" max="8" width="8.28515625" customWidth="1"/>
    <col min="9" max="9" width="8" customWidth="1"/>
    <col min="10" max="10" width="8.28515625" customWidth="1"/>
    <col min="11" max="11" width="8.5703125" customWidth="1"/>
    <col min="12" max="12" width="8.28515625" customWidth="1"/>
    <col min="13" max="13" width="8.85546875" customWidth="1"/>
    <col min="15" max="15" width="8.7109375" customWidth="1"/>
  </cols>
  <sheetData>
    <row r="1" spans="1:15" ht="33" customHeight="1" x14ac:dyDescent="0.25">
      <c r="A1" s="52" t="s">
        <v>234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5" customHeight="1" x14ac:dyDescent="0.25">
      <c r="A2" s="53" t="s">
        <v>212</v>
      </c>
      <c r="B2" s="50" t="s">
        <v>38</v>
      </c>
      <c r="C2" s="50" t="s">
        <v>39</v>
      </c>
      <c r="D2" s="52" t="s">
        <v>0</v>
      </c>
      <c r="E2" s="52"/>
      <c r="F2" s="52"/>
      <c r="G2" s="50" t="s">
        <v>40</v>
      </c>
      <c r="H2" s="52" t="s">
        <v>1</v>
      </c>
      <c r="I2" s="52"/>
      <c r="J2" s="52"/>
      <c r="K2" s="52"/>
      <c r="L2" s="52" t="s">
        <v>2</v>
      </c>
      <c r="M2" s="52"/>
      <c r="N2" s="52"/>
      <c r="O2" s="52"/>
    </row>
    <row r="3" spans="1:15" x14ac:dyDescent="0.25">
      <c r="A3" s="53"/>
      <c r="B3" s="51"/>
      <c r="C3" s="51"/>
      <c r="D3" s="39" t="s">
        <v>3</v>
      </c>
      <c r="E3" s="39" t="s">
        <v>4</v>
      </c>
      <c r="F3" s="39" t="s">
        <v>5</v>
      </c>
      <c r="G3" s="51"/>
      <c r="H3" s="39" t="s">
        <v>6</v>
      </c>
      <c r="I3" s="39" t="s">
        <v>7</v>
      </c>
      <c r="J3" s="39" t="s">
        <v>8</v>
      </c>
      <c r="K3" s="39" t="s">
        <v>9</v>
      </c>
      <c r="L3" s="39" t="s">
        <v>10</v>
      </c>
      <c r="M3" s="39" t="s">
        <v>11</v>
      </c>
      <c r="N3" s="39" t="s">
        <v>12</v>
      </c>
      <c r="O3" s="39" t="s">
        <v>13</v>
      </c>
    </row>
    <row r="4" spans="1:15" x14ac:dyDescent="0.25">
      <c r="A4" s="39">
        <v>1</v>
      </c>
      <c r="B4" s="39">
        <v>2</v>
      </c>
      <c r="C4" s="39">
        <v>3</v>
      </c>
      <c r="D4" s="39">
        <v>4</v>
      </c>
      <c r="E4" s="39">
        <v>5</v>
      </c>
      <c r="F4" s="39">
        <v>6</v>
      </c>
      <c r="G4" s="39">
        <v>7</v>
      </c>
      <c r="H4" s="39">
        <v>8</v>
      </c>
      <c r="I4" s="39">
        <v>9</v>
      </c>
      <c r="J4" s="39">
        <v>10</v>
      </c>
      <c r="K4" s="39">
        <v>11</v>
      </c>
      <c r="L4" s="39">
        <v>12</v>
      </c>
      <c r="M4" s="39">
        <v>13</v>
      </c>
      <c r="N4" s="39">
        <v>14</v>
      </c>
      <c r="O4" s="39">
        <v>15</v>
      </c>
    </row>
    <row r="5" spans="1:15" x14ac:dyDescent="0.25">
      <c r="A5" s="52" t="s">
        <v>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x14ac:dyDescent="0.25">
      <c r="A6" s="2">
        <v>87</v>
      </c>
      <c r="B6" s="3" t="s">
        <v>197</v>
      </c>
      <c r="C6" s="2">
        <v>250</v>
      </c>
      <c r="D6" s="2">
        <v>9.6300000000000008</v>
      </c>
      <c r="E6" s="2">
        <v>10.73</v>
      </c>
      <c r="F6" s="2">
        <v>51.13</v>
      </c>
      <c r="G6" s="2">
        <v>340</v>
      </c>
      <c r="H6" s="2">
        <v>0.12</v>
      </c>
      <c r="I6" s="2">
        <v>1.81</v>
      </c>
      <c r="J6" s="2">
        <v>0.16</v>
      </c>
      <c r="K6" s="2">
        <v>0.3</v>
      </c>
      <c r="L6" s="2">
        <v>178.3</v>
      </c>
      <c r="M6" s="2">
        <v>209.53</v>
      </c>
      <c r="N6" s="2">
        <v>29.4</v>
      </c>
      <c r="O6" s="2">
        <v>0.68</v>
      </c>
    </row>
    <row r="7" spans="1:15" x14ac:dyDescent="0.25">
      <c r="A7" s="2">
        <v>40</v>
      </c>
      <c r="B7" s="3" t="s">
        <v>46</v>
      </c>
      <c r="C7" s="2">
        <v>40</v>
      </c>
      <c r="D7" s="2">
        <v>5.08</v>
      </c>
      <c r="E7" s="2">
        <v>4.5999999999999996</v>
      </c>
      <c r="F7" s="2">
        <v>0.28000000000000003</v>
      </c>
      <c r="G7" s="2">
        <v>63</v>
      </c>
      <c r="H7" s="2">
        <v>0.03</v>
      </c>
      <c r="I7" s="2" t="s">
        <v>17</v>
      </c>
      <c r="J7" s="2">
        <v>0.1</v>
      </c>
      <c r="K7" s="2">
        <v>0.18</v>
      </c>
      <c r="L7" s="2">
        <v>22</v>
      </c>
      <c r="M7" s="2">
        <v>76.8</v>
      </c>
      <c r="N7" s="2">
        <v>4.8</v>
      </c>
      <c r="O7" s="2">
        <v>1</v>
      </c>
    </row>
    <row r="8" spans="1:15" x14ac:dyDescent="0.25">
      <c r="A8" s="2">
        <v>2</v>
      </c>
      <c r="B8" s="3" t="s">
        <v>45</v>
      </c>
      <c r="C8" s="2">
        <v>200</v>
      </c>
      <c r="D8" s="2">
        <v>0.2</v>
      </c>
      <c r="E8" s="2">
        <v>0.05</v>
      </c>
      <c r="F8" s="2">
        <v>15</v>
      </c>
      <c r="G8" s="2">
        <v>57</v>
      </c>
      <c r="H8" s="2" t="s">
        <v>17</v>
      </c>
      <c r="I8" s="2">
        <v>0.1</v>
      </c>
      <c r="J8" s="2" t="s">
        <v>17</v>
      </c>
      <c r="K8" s="2">
        <v>0.01</v>
      </c>
      <c r="L8" s="2">
        <v>5.25</v>
      </c>
      <c r="M8" s="2">
        <v>8.24</v>
      </c>
      <c r="N8" s="2">
        <v>4.4000000000000004</v>
      </c>
      <c r="O8" s="2">
        <v>2.9</v>
      </c>
    </row>
    <row r="9" spans="1:15" x14ac:dyDescent="0.25">
      <c r="A9" s="2" t="s">
        <v>199</v>
      </c>
      <c r="B9" s="3" t="s">
        <v>16</v>
      </c>
      <c r="C9" s="2">
        <v>50</v>
      </c>
      <c r="D9" s="2">
        <v>3.8</v>
      </c>
      <c r="E9" s="2">
        <v>0.4</v>
      </c>
      <c r="F9" s="2">
        <v>24.3</v>
      </c>
      <c r="G9" s="2">
        <v>119</v>
      </c>
      <c r="H9" s="2">
        <v>0.05</v>
      </c>
      <c r="I9" s="2" t="s">
        <v>17</v>
      </c>
      <c r="J9" s="2" t="s">
        <v>17</v>
      </c>
      <c r="K9" s="2">
        <v>0.6</v>
      </c>
      <c r="L9" s="2">
        <v>10</v>
      </c>
      <c r="M9" s="2">
        <v>32.5</v>
      </c>
      <c r="N9" s="2">
        <v>7</v>
      </c>
      <c r="O9" s="2">
        <v>0.5</v>
      </c>
    </row>
    <row r="10" spans="1:15" x14ac:dyDescent="0.25">
      <c r="A10" s="2">
        <v>3</v>
      </c>
      <c r="B10" s="3" t="s">
        <v>18</v>
      </c>
      <c r="C10" s="2">
        <v>12</v>
      </c>
      <c r="D10" s="2">
        <v>0.06</v>
      </c>
      <c r="E10" s="2">
        <v>9.9</v>
      </c>
      <c r="F10" s="2">
        <v>0.1</v>
      </c>
      <c r="G10" s="2">
        <v>89.76</v>
      </c>
      <c r="H10" s="2" t="s">
        <v>17</v>
      </c>
      <c r="I10" s="2" t="s">
        <v>17</v>
      </c>
      <c r="J10" s="2">
        <v>0.03</v>
      </c>
      <c r="K10" s="2">
        <v>0.04</v>
      </c>
      <c r="L10" s="2">
        <v>0.6</v>
      </c>
      <c r="M10" s="2">
        <v>0.95</v>
      </c>
      <c r="N10" s="2">
        <v>0.02</v>
      </c>
      <c r="O10" s="2">
        <v>0.01</v>
      </c>
    </row>
    <row r="11" spans="1:15" x14ac:dyDescent="0.25">
      <c r="A11" s="2">
        <v>8</v>
      </c>
      <c r="B11" s="3" t="s">
        <v>19</v>
      </c>
      <c r="C11" s="2">
        <v>15</v>
      </c>
      <c r="D11" s="2">
        <v>3.48</v>
      </c>
      <c r="E11" s="2">
        <v>4.43</v>
      </c>
      <c r="F11" s="2" t="s">
        <v>17</v>
      </c>
      <c r="G11" s="2">
        <v>54.78</v>
      </c>
      <c r="H11" s="2" t="s">
        <v>17</v>
      </c>
      <c r="I11" s="2">
        <v>0.16</v>
      </c>
      <c r="J11" s="2">
        <v>0.03</v>
      </c>
      <c r="K11" s="2">
        <v>0.04</v>
      </c>
      <c r="L11" s="2">
        <v>80</v>
      </c>
      <c r="M11" s="2">
        <v>42.3</v>
      </c>
      <c r="N11" s="2">
        <v>4</v>
      </c>
      <c r="O11" s="2">
        <v>0.09</v>
      </c>
    </row>
    <row r="12" spans="1:15" x14ac:dyDescent="0.25">
      <c r="A12" s="2"/>
      <c r="B12" s="39" t="s">
        <v>20</v>
      </c>
      <c r="C12" s="2"/>
      <c r="D12" s="3">
        <f>SUM(D6:D11)</f>
        <v>22.25</v>
      </c>
      <c r="E12" s="3">
        <f t="shared" ref="E12:O12" si="0">SUM(E6:E11)</f>
        <v>30.11</v>
      </c>
      <c r="F12" s="3">
        <f t="shared" si="0"/>
        <v>90.809999999999988</v>
      </c>
      <c r="G12" s="3">
        <f t="shared" si="0"/>
        <v>723.54</v>
      </c>
      <c r="H12" s="3">
        <f t="shared" si="0"/>
        <v>0.2</v>
      </c>
      <c r="I12" s="3">
        <f t="shared" si="0"/>
        <v>2.0700000000000003</v>
      </c>
      <c r="J12" s="3">
        <f t="shared" si="0"/>
        <v>0.32000000000000006</v>
      </c>
      <c r="K12" s="3">
        <f t="shared" si="0"/>
        <v>1.17</v>
      </c>
      <c r="L12" s="3">
        <f t="shared" si="0"/>
        <v>296.14999999999998</v>
      </c>
      <c r="M12" s="3">
        <f t="shared" si="0"/>
        <v>370.32</v>
      </c>
      <c r="N12" s="3">
        <f t="shared" si="0"/>
        <v>49.62</v>
      </c>
      <c r="O12" s="3">
        <f t="shared" si="0"/>
        <v>5.18</v>
      </c>
    </row>
    <row r="13" spans="1:15" x14ac:dyDescent="0.25">
      <c r="A13" s="52" t="s">
        <v>21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30" x14ac:dyDescent="0.25">
      <c r="A14" s="2">
        <v>82</v>
      </c>
      <c r="B14" s="3" t="s">
        <v>223</v>
      </c>
      <c r="C14" s="2">
        <v>110</v>
      </c>
      <c r="D14" s="2">
        <v>1.88</v>
      </c>
      <c r="E14" s="2">
        <v>8.09</v>
      </c>
      <c r="F14" s="2">
        <v>10.119999999999999</v>
      </c>
      <c r="G14" s="2">
        <v>121</v>
      </c>
      <c r="H14" s="2">
        <v>0.05</v>
      </c>
      <c r="I14" s="2">
        <v>9.2200000000000006</v>
      </c>
      <c r="J14" s="2">
        <v>0.74</v>
      </c>
      <c r="K14" s="2">
        <v>0.04</v>
      </c>
      <c r="L14" s="2">
        <v>46.55</v>
      </c>
      <c r="M14" s="2">
        <v>38.6</v>
      </c>
      <c r="N14" s="2">
        <v>26.93</v>
      </c>
      <c r="O14" s="2">
        <v>1.76</v>
      </c>
    </row>
    <row r="15" spans="1:15" ht="30" x14ac:dyDescent="0.25">
      <c r="A15" s="2">
        <v>6</v>
      </c>
      <c r="B15" s="3" t="s">
        <v>24</v>
      </c>
      <c r="C15" s="2">
        <v>300</v>
      </c>
      <c r="D15" s="2">
        <v>6.34</v>
      </c>
      <c r="E15" s="2">
        <v>4.01</v>
      </c>
      <c r="F15" s="2">
        <v>25.5</v>
      </c>
      <c r="G15" s="2">
        <v>154</v>
      </c>
      <c r="H15" s="2">
        <v>0.34</v>
      </c>
      <c r="I15" s="2">
        <v>6.97</v>
      </c>
      <c r="J15" s="2">
        <v>1.75</v>
      </c>
      <c r="K15" s="2">
        <v>0.11</v>
      </c>
      <c r="L15" s="2">
        <v>36.33</v>
      </c>
      <c r="M15" s="2">
        <v>157.36000000000001</v>
      </c>
      <c r="N15" s="2">
        <v>42.3</v>
      </c>
      <c r="O15" s="2">
        <v>2.4300000000000002</v>
      </c>
    </row>
    <row r="16" spans="1:15" x14ac:dyDescent="0.25">
      <c r="A16" s="2">
        <v>43</v>
      </c>
      <c r="B16" s="3" t="s">
        <v>198</v>
      </c>
      <c r="C16" s="2">
        <v>100</v>
      </c>
      <c r="D16" s="2">
        <v>15.17</v>
      </c>
      <c r="E16" s="2">
        <v>11.25</v>
      </c>
      <c r="F16" s="2">
        <v>15.79</v>
      </c>
      <c r="G16" s="2">
        <v>223</v>
      </c>
      <c r="H16" s="2">
        <v>0.11</v>
      </c>
      <c r="I16" s="2">
        <v>2.2999999999999998</v>
      </c>
      <c r="J16" s="2">
        <v>0.16</v>
      </c>
      <c r="K16" s="2">
        <v>0.18</v>
      </c>
      <c r="L16" s="2">
        <v>39.22</v>
      </c>
      <c r="M16" s="2">
        <v>175.32</v>
      </c>
      <c r="N16" s="2">
        <v>26.66</v>
      </c>
      <c r="O16" s="2">
        <v>1.32</v>
      </c>
    </row>
    <row r="17" spans="1:15" x14ac:dyDescent="0.25">
      <c r="A17" s="2">
        <v>72</v>
      </c>
      <c r="B17" s="3" t="s">
        <v>168</v>
      </c>
      <c r="C17" s="2">
        <v>180</v>
      </c>
      <c r="D17" s="2">
        <v>3.82</v>
      </c>
      <c r="E17" s="2">
        <v>8.19</v>
      </c>
      <c r="F17" s="2">
        <v>15.6</v>
      </c>
      <c r="G17" s="2">
        <v>142.19999999999999</v>
      </c>
      <c r="H17" s="2">
        <v>0.2</v>
      </c>
      <c r="I17" s="2">
        <v>29.8</v>
      </c>
      <c r="J17" s="2">
        <v>0.15</v>
      </c>
      <c r="K17" s="2">
        <v>0.18</v>
      </c>
      <c r="L17" s="2">
        <v>9.7799999999999994</v>
      </c>
      <c r="M17" s="2">
        <v>132.37</v>
      </c>
      <c r="N17" s="2">
        <v>39.07</v>
      </c>
      <c r="O17" s="2">
        <v>1.52</v>
      </c>
    </row>
    <row r="18" spans="1:15" x14ac:dyDescent="0.25">
      <c r="A18" s="2">
        <v>25</v>
      </c>
      <c r="B18" s="3" t="s">
        <v>218</v>
      </c>
      <c r="C18" s="2">
        <v>200</v>
      </c>
      <c r="D18" s="2">
        <v>44</v>
      </c>
      <c r="E18" s="2"/>
      <c r="F18" s="2">
        <v>28.88</v>
      </c>
      <c r="G18" s="2">
        <v>120</v>
      </c>
      <c r="H18" s="2">
        <v>0.02</v>
      </c>
      <c r="I18" s="2">
        <v>1.2</v>
      </c>
      <c r="J18" s="2">
        <v>0.7</v>
      </c>
      <c r="K18" s="2">
        <v>0.04</v>
      </c>
      <c r="L18" s="2">
        <v>48.6</v>
      </c>
      <c r="M18" s="2">
        <v>29.2</v>
      </c>
      <c r="N18" s="2">
        <v>31.5</v>
      </c>
      <c r="O18" s="2">
        <v>1.02</v>
      </c>
    </row>
    <row r="19" spans="1:15" x14ac:dyDescent="0.25">
      <c r="A19" s="2" t="s">
        <v>199</v>
      </c>
      <c r="B19" s="3" t="s">
        <v>16</v>
      </c>
      <c r="C19" s="2">
        <v>30</v>
      </c>
      <c r="D19" s="2">
        <v>1.47</v>
      </c>
      <c r="E19" s="2">
        <v>0.3</v>
      </c>
      <c r="F19" s="2">
        <v>13.3</v>
      </c>
      <c r="G19" s="2">
        <v>63</v>
      </c>
      <c r="H19" s="2">
        <v>0.03</v>
      </c>
      <c r="I19" s="2" t="s">
        <v>17</v>
      </c>
      <c r="J19" s="2" t="s">
        <v>17</v>
      </c>
      <c r="K19" s="2">
        <v>0.21</v>
      </c>
      <c r="L19" s="2">
        <v>54</v>
      </c>
      <c r="M19" s="2">
        <v>27.6</v>
      </c>
      <c r="N19" s="2">
        <v>6</v>
      </c>
      <c r="O19" s="2">
        <v>0.87</v>
      </c>
    </row>
    <row r="20" spans="1:15" x14ac:dyDescent="0.25">
      <c r="A20" s="2" t="s">
        <v>199</v>
      </c>
      <c r="B20" s="3" t="s">
        <v>27</v>
      </c>
      <c r="C20" s="2">
        <v>30</v>
      </c>
      <c r="D20" s="2">
        <v>1.47</v>
      </c>
      <c r="E20" s="2">
        <v>0.3</v>
      </c>
      <c r="F20" s="2">
        <v>13.3</v>
      </c>
      <c r="G20" s="2">
        <v>63</v>
      </c>
      <c r="H20" s="2">
        <v>0.03</v>
      </c>
      <c r="I20" s="2" t="s">
        <v>17</v>
      </c>
      <c r="J20" s="2" t="s">
        <v>17</v>
      </c>
      <c r="K20" s="2">
        <v>0.21</v>
      </c>
      <c r="L20" s="2">
        <v>54</v>
      </c>
      <c r="M20" s="2">
        <v>27.6</v>
      </c>
      <c r="N20" s="2">
        <v>6</v>
      </c>
      <c r="O20" s="2">
        <v>0.87</v>
      </c>
    </row>
    <row r="21" spans="1:15" x14ac:dyDescent="0.25">
      <c r="A21" s="2" t="s">
        <v>199</v>
      </c>
      <c r="B21" s="3" t="s">
        <v>51</v>
      </c>
      <c r="C21" s="2">
        <v>100</v>
      </c>
      <c r="D21" s="2">
        <v>0.4</v>
      </c>
      <c r="E21" s="2">
        <v>0.3</v>
      </c>
      <c r="F21" s="2">
        <v>10.3</v>
      </c>
      <c r="G21" s="2">
        <v>47</v>
      </c>
      <c r="H21" s="2">
        <v>0.02</v>
      </c>
      <c r="I21" s="2">
        <v>5</v>
      </c>
      <c r="J21" s="2" t="s">
        <v>17</v>
      </c>
      <c r="K21" s="2">
        <v>0.4</v>
      </c>
      <c r="L21" s="2">
        <v>19</v>
      </c>
      <c r="M21" s="2">
        <v>16</v>
      </c>
      <c r="N21" s="2">
        <v>12</v>
      </c>
      <c r="O21" s="2">
        <v>2.2999999999999998</v>
      </c>
    </row>
    <row r="22" spans="1:15" x14ac:dyDescent="0.25">
      <c r="A22" s="2"/>
      <c r="B22" s="39" t="s">
        <v>20</v>
      </c>
      <c r="C22" s="2"/>
      <c r="D22" s="2">
        <f>SUM(D14:D21)</f>
        <v>74.550000000000011</v>
      </c>
      <c r="E22" s="2">
        <f t="shared" ref="E22:O22" si="1">SUM(E14:E21)</f>
        <v>32.44</v>
      </c>
      <c r="F22" s="2">
        <f t="shared" si="1"/>
        <v>132.79</v>
      </c>
      <c r="G22" s="2">
        <f t="shared" si="1"/>
        <v>933.2</v>
      </c>
      <c r="H22" s="2">
        <f t="shared" si="1"/>
        <v>0.8</v>
      </c>
      <c r="I22" s="2">
        <f t="shared" si="1"/>
        <v>54.490000000000009</v>
      </c>
      <c r="J22" s="2">
        <f t="shared" si="1"/>
        <v>3.5</v>
      </c>
      <c r="K22" s="2">
        <f t="shared" si="1"/>
        <v>1.37</v>
      </c>
      <c r="L22" s="2">
        <f t="shared" si="1"/>
        <v>307.48</v>
      </c>
      <c r="M22" s="2">
        <f t="shared" si="1"/>
        <v>604.05000000000007</v>
      </c>
      <c r="N22" s="2">
        <f t="shared" si="1"/>
        <v>190.45999999999998</v>
      </c>
      <c r="O22" s="2">
        <f t="shared" si="1"/>
        <v>12.09</v>
      </c>
    </row>
    <row r="23" spans="1:15" x14ac:dyDescent="0.25">
      <c r="A23" s="2"/>
      <c r="B23" s="39" t="s">
        <v>36</v>
      </c>
      <c r="C23" s="2"/>
      <c r="D23" s="2">
        <f t="shared" ref="D23:O23" si="2">D12+D22</f>
        <v>96.800000000000011</v>
      </c>
      <c r="E23" s="2">
        <f t="shared" si="2"/>
        <v>62.55</v>
      </c>
      <c r="F23" s="2">
        <f t="shared" si="2"/>
        <v>223.59999999999997</v>
      </c>
      <c r="G23" s="2">
        <f t="shared" si="2"/>
        <v>1656.74</v>
      </c>
      <c r="H23" s="2">
        <f t="shared" si="2"/>
        <v>1</v>
      </c>
      <c r="I23" s="2">
        <f t="shared" si="2"/>
        <v>56.560000000000009</v>
      </c>
      <c r="J23" s="2">
        <f t="shared" si="2"/>
        <v>3.8200000000000003</v>
      </c>
      <c r="K23" s="2">
        <f t="shared" si="2"/>
        <v>2.54</v>
      </c>
      <c r="L23" s="2">
        <f t="shared" si="2"/>
        <v>603.63</v>
      </c>
      <c r="M23" s="2">
        <f t="shared" si="2"/>
        <v>974.37000000000012</v>
      </c>
      <c r="N23" s="2">
        <f t="shared" si="2"/>
        <v>240.07999999999998</v>
      </c>
      <c r="O23" s="2">
        <f t="shared" si="2"/>
        <v>17.27</v>
      </c>
    </row>
    <row r="24" spans="1:15" ht="28.5" x14ac:dyDescent="0.25">
      <c r="A24" s="2"/>
      <c r="B24" s="39" t="s">
        <v>29</v>
      </c>
      <c r="C24" s="2"/>
      <c r="D24" s="2">
        <v>46.2</v>
      </c>
      <c r="E24" s="2">
        <v>47.4</v>
      </c>
      <c r="F24" s="2">
        <v>201</v>
      </c>
      <c r="G24" s="2">
        <v>1410</v>
      </c>
      <c r="H24" s="2">
        <v>0.72</v>
      </c>
      <c r="I24" s="2">
        <v>36</v>
      </c>
      <c r="J24" s="2">
        <v>420</v>
      </c>
      <c r="K24" s="2">
        <v>6</v>
      </c>
      <c r="L24" s="2">
        <v>660</v>
      </c>
      <c r="M24" s="2">
        <v>990</v>
      </c>
      <c r="N24" s="2">
        <v>150</v>
      </c>
      <c r="O24" s="2">
        <v>7.2</v>
      </c>
    </row>
    <row r="25" spans="1:15" ht="57" x14ac:dyDescent="0.25">
      <c r="A25" s="2"/>
      <c r="B25" s="39" t="s">
        <v>30</v>
      </c>
      <c r="C25" s="2"/>
      <c r="D25" s="5">
        <f>D23*100/D24</f>
        <v>209.52380952380955</v>
      </c>
      <c r="E25" s="5">
        <f t="shared" ref="E25:O25" si="3">E23*100/E24</f>
        <v>131.96202531645571</v>
      </c>
      <c r="F25" s="5">
        <f t="shared" si="3"/>
        <v>111.24378109452735</v>
      </c>
      <c r="G25" s="5">
        <f t="shared" si="3"/>
        <v>117.49929078014185</v>
      </c>
      <c r="H25" s="5">
        <f t="shared" si="3"/>
        <v>138.88888888888889</v>
      </c>
      <c r="I25" s="5">
        <f t="shared" si="3"/>
        <v>157.11111111111114</v>
      </c>
      <c r="J25" s="5">
        <f t="shared" si="3"/>
        <v>0.90952380952380951</v>
      </c>
      <c r="K25" s="5">
        <f t="shared" si="3"/>
        <v>42.333333333333336</v>
      </c>
      <c r="L25" s="5">
        <f t="shared" si="3"/>
        <v>91.459090909090904</v>
      </c>
      <c r="M25" s="5">
        <f t="shared" si="3"/>
        <v>98.421212121212136</v>
      </c>
      <c r="N25" s="5">
        <f t="shared" si="3"/>
        <v>160.05333333333334</v>
      </c>
      <c r="O25" s="5">
        <f t="shared" si="3"/>
        <v>239.86111111111111</v>
      </c>
    </row>
  </sheetData>
  <mergeCells count="10">
    <mergeCell ref="A13:O13"/>
    <mergeCell ref="A2:A3"/>
    <mergeCell ref="B2:B3"/>
    <mergeCell ref="C2:C3"/>
    <mergeCell ref="D2:F2"/>
    <mergeCell ref="A1:O1"/>
    <mergeCell ref="G2:G3"/>
    <mergeCell ref="H2:K2"/>
    <mergeCell ref="L2:O2"/>
    <mergeCell ref="A5:O5"/>
  </mergeCells>
  <pageMargins left="0.7" right="0.7" top="0.75" bottom="0.75" header="0.3" footer="0.3"/>
  <pageSetup paperSize="9"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view="pageBreakPreview" zoomScaleSheetLayoutView="100" workbookViewId="0">
      <selection activeCell="A17" sqref="A17:O17"/>
    </sheetView>
  </sheetViews>
  <sheetFormatPr defaultRowHeight="15" x14ac:dyDescent="0.25"/>
  <cols>
    <col min="1" max="1" width="5" customWidth="1"/>
    <col min="2" max="2" width="23.7109375" customWidth="1"/>
    <col min="3" max="3" width="9.28515625" customWidth="1"/>
    <col min="4" max="4" width="7.28515625" customWidth="1"/>
    <col min="5" max="5" width="6.85546875" customWidth="1"/>
    <col min="6" max="7" width="7.42578125" customWidth="1"/>
    <col min="8" max="8" width="8.28515625" customWidth="1"/>
    <col min="9" max="9" width="8" customWidth="1"/>
    <col min="10" max="10" width="8.28515625" customWidth="1"/>
    <col min="11" max="11" width="8.5703125" customWidth="1"/>
    <col min="12" max="12" width="8.28515625" customWidth="1"/>
    <col min="13" max="13" width="8.85546875" customWidth="1"/>
    <col min="15" max="15" width="8.7109375" customWidth="1"/>
  </cols>
  <sheetData>
    <row r="1" spans="1:15" ht="33" customHeight="1" x14ac:dyDescent="0.25">
      <c r="A1" s="52" t="s">
        <v>235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5" customHeight="1" x14ac:dyDescent="0.25">
      <c r="A2" s="53" t="s">
        <v>212</v>
      </c>
      <c r="B2" s="50" t="s">
        <v>38</v>
      </c>
      <c r="C2" s="50" t="s">
        <v>39</v>
      </c>
      <c r="D2" s="52" t="s">
        <v>0</v>
      </c>
      <c r="E2" s="52"/>
      <c r="F2" s="52"/>
      <c r="G2" s="50" t="s">
        <v>40</v>
      </c>
      <c r="H2" s="52" t="s">
        <v>1</v>
      </c>
      <c r="I2" s="52"/>
      <c r="J2" s="52"/>
      <c r="K2" s="52"/>
      <c r="L2" s="52" t="s">
        <v>2</v>
      </c>
      <c r="M2" s="52"/>
      <c r="N2" s="52"/>
      <c r="O2" s="52"/>
    </row>
    <row r="3" spans="1:15" x14ac:dyDescent="0.25">
      <c r="A3" s="53"/>
      <c r="B3" s="51"/>
      <c r="C3" s="51"/>
      <c r="D3" s="39" t="s">
        <v>3</v>
      </c>
      <c r="E3" s="39" t="s">
        <v>4</v>
      </c>
      <c r="F3" s="39" t="s">
        <v>5</v>
      </c>
      <c r="G3" s="51"/>
      <c r="H3" s="39" t="s">
        <v>6</v>
      </c>
      <c r="I3" s="39" t="s">
        <v>7</v>
      </c>
      <c r="J3" s="39" t="s">
        <v>8</v>
      </c>
      <c r="K3" s="39" t="s">
        <v>9</v>
      </c>
      <c r="L3" s="39" t="s">
        <v>10</v>
      </c>
      <c r="M3" s="39" t="s">
        <v>11</v>
      </c>
      <c r="N3" s="39" t="s">
        <v>12</v>
      </c>
      <c r="O3" s="39" t="s">
        <v>13</v>
      </c>
    </row>
    <row r="4" spans="1:15" x14ac:dyDescent="0.25">
      <c r="A4" s="39">
        <v>1</v>
      </c>
      <c r="B4" s="39">
        <v>2</v>
      </c>
      <c r="C4" s="39">
        <v>3</v>
      </c>
      <c r="D4" s="39">
        <v>4</v>
      </c>
      <c r="E4" s="39">
        <v>5</v>
      </c>
      <c r="F4" s="39">
        <v>6</v>
      </c>
      <c r="G4" s="39">
        <v>7</v>
      </c>
      <c r="H4" s="39">
        <v>8</v>
      </c>
      <c r="I4" s="39">
        <v>9</v>
      </c>
      <c r="J4" s="39">
        <v>10</v>
      </c>
      <c r="K4" s="39">
        <v>11</v>
      </c>
      <c r="L4" s="39">
        <v>12</v>
      </c>
      <c r="M4" s="39">
        <v>13</v>
      </c>
      <c r="N4" s="39">
        <v>14</v>
      </c>
      <c r="O4" s="39">
        <v>15</v>
      </c>
    </row>
    <row r="5" spans="1:15" x14ac:dyDescent="0.25">
      <c r="A5" s="52" t="s">
        <v>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30" x14ac:dyDescent="0.25">
      <c r="A6" s="2">
        <v>95</v>
      </c>
      <c r="B6" s="3" t="s">
        <v>41</v>
      </c>
      <c r="C6" s="2" t="s">
        <v>202</v>
      </c>
      <c r="D6" s="2">
        <v>32.82</v>
      </c>
      <c r="E6" s="2">
        <v>26.97</v>
      </c>
      <c r="F6" s="2">
        <v>50.5</v>
      </c>
      <c r="G6" s="2">
        <v>597</v>
      </c>
      <c r="H6" s="2">
        <v>0.15</v>
      </c>
      <c r="I6" s="2">
        <v>0.66</v>
      </c>
      <c r="J6" s="2">
        <v>14.7</v>
      </c>
      <c r="K6" s="2">
        <v>0.64</v>
      </c>
      <c r="L6" s="2">
        <v>387.11</v>
      </c>
      <c r="M6" s="2">
        <v>70.5</v>
      </c>
      <c r="N6" s="2">
        <v>49.92</v>
      </c>
      <c r="O6" s="2">
        <v>0.68</v>
      </c>
    </row>
    <row r="7" spans="1:15" x14ac:dyDescent="0.25">
      <c r="A7" s="2">
        <v>3</v>
      </c>
      <c r="B7" s="3" t="s">
        <v>18</v>
      </c>
      <c r="C7" s="2">
        <v>12</v>
      </c>
      <c r="D7" s="2">
        <v>0.06</v>
      </c>
      <c r="E7" s="2">
        <v>9.9</v>
      </c>
      <c r="F7" s="2">
        <v>0.1</v>
      </c>
      <c r="G7" s="2">
        <v>89.76</v>
      </c>
      <c r="H7" s="2" t="s">
        <v>17</v>
      </c>
      <c r="I7" s="2" t="s">
        <v>17</v>
      </c>
      <c r="J7" s="2">
        <v>0.03</v>
      </c>
      <c r="K7" s="2">
        <v>0.04</v>
      </c>
      <c r="L7" s="2">
        <v>0.6</v>
      </c>
      <c r="M7" s="2">
        <v>0.95</v>
      </c>
      <c r="N7" s="2">
        <v>0.02</v>
      </c>
      <c r="O7" s="2">
        <v>0.01</v>
      </c>
    </row>
    <row r="8" spans="1:15" x14ac:dyDescent="0.25">
      <c r="A8" s="2">
        <v>8</v>
      </c>
      <c r="B8" s="3" t="s">
        <v>19</v>
      </c>
      <c r="C8" s="2">
        <v>15</v>
      </c>
      <c r="D8" s="2">
        <v>3.48</v>
      </c>
      <c r="E8" s="2">
        <v>4.43</v>
      </c>
      <c r="F8" s="2" t="s">
        <v>17</v>
      </c>
      <c r="G8" s="2">
        <v>54.78</v>
      </c>
      <c r="H8" s="2" t="s">
        <v>17</v>
      </c>
      <c r="I8" s="2">
        <v>0.16</v>
      </c>
      <c r="J8" s="2">
        <v>0.03</v>
      </c>
      <c r="K8" s="2">
        <v>0.04</v>
      </c>
      <c r="L8" s="2">
        <v>80</v>
      </c>
      <c r="M8" s="2">
        <v>42.3</v>
      </c>
      <c r="N8" s="2">
        <v>4</v>
      </c>
      <c r="O8" s="2">
        <v>0.09</v>
      </c>
    </row>
    <row r="9" spans="1:15" x14ac:dyDescent="0.25">
      <c r="A9" s="2" t="s">
        <v>199</v>
      </c>
      <c r="B9" s="3" t="s">
        <v>16</v>
      </c>
      <c r="C9" s="2">
        <v>50</v>
      </c>
      <c r="D9" s="2">
        <v>3.8</v>
      </c>
      <c r="E9" s="2">
        <v>0.4</v>
      </c>
      <c r="F9" s="2">
        <v>24.3</v>
      </c>
      <c r="G9" s="2">
        <v>119</v>
      </c>
      <c r="H9" s="2">
        <v>0.05</v>
      </c>
      <c r="I9" s="2" t="s">
        <v>17</v>
      </c>
      <c r="J9" s="2" t="s">
        <v>17</v>
      </c>
      <c r="K9" s="2">
        <v>0.6</v>
      </c>
      <c r="L9" s="2">
        <v>10</v>
      </c>
      <c r="M9" s="2">
        <v>32.5</v>
      </c>
      <c r="N9" s="2">
        <v>7</v>
      </c>
      <c r="O9" s="2">
        <v>0.5</v>
      </c>
    </row>
    <row r="10" spans="1:15" x14ac:dyDescent="0.25">
      <c r="A10" s="2">
        <v>2</v>
      </c>
      <c r="B10" s="3" t="s">
        <v>45</v>
      </c>
      <c r="C10" s="2">
        <v>200</v>
      </c>
      <c r="D10" s="2">
        <v>0.2</v>
      </c>
      <c r="E10" s="2">
        <v>0.05</v>
      </c>
      <c r="F10" s="2">
        <v>15</v>
      </c>
      <c r="G10" s="2">
        <v>57</v>
      </c>
      <c r="H10" s="2" t="s">
        <v>17</v>
      </c>
      <c r="I10" s="2">
        <v>0.1</v>
      </c>
      <c r="J10" s="2" t="s">
        <v>17</v>
      </c>
      <c r="K10" s="2">
        <v>0.01</v>
      </c>
      <c r="L10" s="2">
        <v>5.25</v>
      </c>
      <c r="M10" s="2">
        <v>8.24</v>
      </c>
      <c r="N10" s="2">
        <v>4.4000000000000004</v>
      </c>
      <c r="O10" s="2">
        <v>2.9</v>
      </c>
    </row>
    <row r="11" spans="1:15" x14ac:dyDescent="0.25">
      <c r="A11" s="2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2"/>
      <c r="B12" s="40" t="s">
        <v>20</v>
      </c>
      <c r="C12" s="2"/>
      <c r="D12" s="3">
        <f>SUM(D6:D11)</f>
        <v>40.36</v>
      </c>
      <c r="E12" s="3">
        <f t="shared" ref="E12:O12" si="0">SUM(E6:E11)</f>
        <v>41.749999999999993</v>
      </c>
      <c r="F12" s="3">
        <f t="shared" si="0"/>
        <v>89.9</v>
      </c>
      <c r="G12" s="3">
        <f t="shared" si="0"/>
        <v>917.54</v>
      </c>
      <c r="H12" s="3">
        <f t="shared" si="0"/>
        <v>0.2</v>
      </c>
      <c r="I12" s="3">
        <f t="shared" si="0"/>
        <v>0.92</v>
      </c>
      <c r="J12" s="3">
        <f t="shared" si="0"/>
        <v>14.759999999999998</v>
      </c>
      <c r="K12" s="3">
        <f t="shared" si="0"/>
        <v>1.33</v>
      </c>
      <c r="L12" s="3">
        <f t="shared" si="0"/>
        <v>482.96000000000004</v>
      </c>
      <c r="M12" s="3">
        <f t="shared" si="0"/>
        <v>154.49</v>
      </c>
      <c r="N12" s="3">
        <f t="shared" si="0"/>
        <v>65.34</v>
      </c>
      <c r="O12" s="3">
        <f t="shared" si="0"/>
        <v>4.18</v>
      </c>
    </row>
    <row r="13" spans="1:15" ht="14.45" customHeight="1" x14ac:dyDescent="0.25">
      <c r="A13" s="57" t="s">
        <v>21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9"/>
    </row>
    <row r="14" spans="1:15" x14ac:dyDescent="0.25">
      <c r="A14" s="2" t="s">
        <v>199</v>
      </c>
      <c r="B14" s="3" t="s">
        <v>32</v>
      </c>
      <c r="C14" s="2">
        <v>100</v>
      </c>
      <c r="D14" s="2">
        <v>2.85</v>
      </c>
      <c r="E14" s="2">
        <v>13.35</v>
      </c>
      <c r="F14" s="2">
        <v>11.55</v>
      </c>
      <c r="G14" s="2">
        <v>110</v>
      </c>
      <c r="H14" s="2">
        <v>2.2000000000000002</v>
      </c>
      <c r="I14" s="2">
        <v>10.5</v>
      </c>
      <c r="J14" s="2">
        <v>1380</v>
      </c>
      <c r="K14" s="2">
        <v>0.03</v>
      </c>
      <c r="L14" s="2">
        <v>61.5</v>
      </c>
      <c r="M14" s="2">
        <v>55.5</v>
      </c>
      <c r="N14" s="2">
        <v>22.5</v>
      </c>
      <c r="O14" s="2">
        <v>1.05</v>
      </c>
    </row>
    <row r="15" spans="1:15" ht="30" x14ac:dyDescent="0.25">
      <c r="A15" s="2">
        <v>67</v>
      </c>
      <c r="B15" s="3" t="s">
        <v>220</v>
      </c>
      <c r="C15" s="2">
        <v>300</v>
      </c>
      <c r="D15" s="2">
        <v>2.5</v>
      </c>
      <c r="E15" s="2">
        <v>6.37</v>
      </c>
      <c r="F15" s="2">
        <v>22.91</v>
      </c>
      <c r="G15" s="2">
        <v>145</v>
      </c>
      <c r="H15" s="2">
        <v>7.0000000000000007E-2</v>
      </c>
      <c r="I15" s="2">
        <v>12.11</v>
      </c>
      <c r="J15" s="2">
        <v>1.53</v>
      </c>
      <c r="K15" s="2">
        <v>0.11</v>
      </c>
      <c r="L15" s="2">
        <v>24.31</v>
      </c>
      <c r="M15" s="2">
        <v>163.66999999999999</v>
      </c>
      <c r="N15" s="2">
        <v>41.42</v>
      </c>
      <c r="O15" s="2">
        <v>166</v>
      </c>
    </row>
    <row r="16" spans="1:15" ht="30" x14ac:dyDescent="0.25">
      <c r="A16" s="2">
        <v>70</v>
      </c>
      <c r="B16" s="3" t="s">
        <v>238</v>
      </c>
      <c r="C16" s="2">
        <v>100</v>
      </c>
      <c r="D16" s="2">
        <v>12.6</v>
      </c>
      <c r="E16" s="2">
        <v>12.74</v>
      </c>
      <c r="F16" s="2">
        <v>12.01</v>
      </c>
      <c r="G16" s="2">
        <v>212.17</v>
      </c>
      <c r="H16" s="2">
        <v>118.5</v>
      </c>
      <c r="I16" s="2">
        <v>3.04</v>
      </c>
      <c r="J16" s="2">
        <v>0.01</v>
      </c>
      <c r="K16" s="2">
        <v>0.18</v>
      </c>
      <c r="L16" s="2">
        <v>61.5</v>
      </c>
      <c r="M16" s="2">
        <v>313.82</v>
      </c>
      <c r="N16" s="2">
        <v>23.5</v>
      </c>
      <c r="O16" s="2">
        <v>1.1100000000000001</v>
      </c>
    </row>
    <row r="17" spans="1:15" x14ac:dyDescent="0.25">
      <c r="A17" s="2">
        <v>24</v>
      </c>
      <c r="B17" s="3" t="s">
        <v>181</v>
      </c>
      <c r="C17" s="2">
        <v>210</v>
      </c>
      <c r="D17" s="2">
        <v>7.68</v>
      </c>
      <c r="E17" s="2">
        <v>6.17</v>
      </c>
      <c r="F17" s="2">
        <v>44.89</v>
      </c>
      <c r="G17" s="2">
        <v>255.21</v>
      </c>
      <c r="H17" s="2">
        <v>0.2</v>
      </c>
      <c r="I17" s="2">
        <v>22.6</v>
      </c>
      <c r="J17" s="2">
        <v>0.15</v>
      </c>
      <c r="K17" s="2">
        <v>0.18</v>
      </c>
      <c r="L17" s="2">
        <v>8.68</v>
      </c>
      <c r="M17" s="2">
        <v>132.37</v>
      </c>
      <c r="N17" s="2">
        <v>10.85</v>
      </c>
      <c r="O17" s="2">
        <v>1.06</v>
      </c>
    </row>
    <row r="18" spans="1:15" x14ac:dyDescent="0.25">
      <c r="A18" s="2">
        <v>30</v>
      </c>
      <c r="B18" s="3" t="s">
        <v>50</v>
      </c>
      <c r="C18" s="2">
        <v>200</v>
      </c>
      <c r="D18" s="2">
        <v>0.15</v>
      </c>
      <c r="E18" s="2">
        <v>0.1</v>
      </c>
      <c r="F18" s="2">
        <v>26.16</v>
      </c>
      <c r="G18" s="2">
        <v>108</v>
      </c>
      <c r="H18" s="2" t="s">
        <v>17</v>
      </c>
      <c r="I18" s="2">
        <v>3</v>
      </c>
      <c r="J18" s="2" t="s">
        <v>17</v>
      </c>
      <c r="K18" s="2" t="s">
        <v>17</v>
      </c>
      <c r="L18" s="2">
        <v>10.25</v>
      </c>
      <c r="M18" s="2" t="s">
        <v>17</v>
      </c>
      <c r="N18" s="2">
        <v>1.4</v>
      </c>
      <c r="O18" s="2">
        <v>0.12</v>
      </c>
    </row>
    <row r="19" spans="1:15" x14ac:dyDescent="0.25">
      <c r="A19" s="2" t="s">
        <v>199</v>
      </c>
      <c r="B19" s="3" t="s">
        <v>16</v>
      </c>
      <c r="C19" s="2">
        <v>30</v>
      </c>
      <c r="D19" s="2">
        <v>1.47</v>
      </c>
      <c r="E19" s="2">
        <v>0.3</v>
      </c>
      <c r="F19" s="2">
        <v>13.3</v>
      </c>
      <c r="G19" s="2">
        <v>63</v>
      </c>
      <c r="H19" s="2">
        <v>0.03</v>
      </c>
      <c r="I19" s="2" t="s">
        <v>17</v>
      </c>
      <c r="J19" s="2" t="s">
        <v>17</v>
      </c>
      <c r="K19" s="2">
        <v>0.21</v>
      </c>
      <c r="L19" s="2">
        <v>54</v>
      </c>
      <c r="M19" s="2">
        <v>27.6</v>
      </c>
      <c r="N19" s="2">
        <v>6</v>
      </c>
      <c r="O19" s="2">
        <v>0.87</v>
      </c>
    </row>
    <row r="20" spans="1:15" x14ac:dyDescent="0.25">
      <c r="A20" s="2" t="s">
        <v>199</v>
      </c>
      <c r="B20" s="3" t="s">
        <v>27</v>
      </c>
      <c r="C20" s="2">
        <v>30</v>
      </c>
      <c r="D20" s="2">
        <v>1.47</v>
      </c>
      <c r="E20" s="2">
        <v>0.3</v>
      </c>
      <c r="F20" s="2">
        <v>13.3</v>
      </c>
      <c r="G20" s="2">
        <v>63</v>
      </c>
      <c r="H20" s="2">
        <v>0.03</v>
      </c>
      <c r="I20" s="2" t="s">
        <v>17</v>
      </c>
      <c r="J20" s="2" t="s">
        <v>17</v>
      </c>
      <c r="K20" s="2">
        <v>0.21</v>
      </c>
      <c r="L20" s="2">
        <v>54</v>
      </c>
      <c r="M20" s="2">
        <v>27.6</v>
      </c>
      <c r="N20" s="2">
        <v>6</v>
      </c>
      <c r="O20" s="2">
        <v>0.87</v>
      </c>
    </row>
    <row r="21" spans="1:15" x14ac:dyDescent="0.25">
      <c r="A21" s="2" t="s">
        <v>199</v>
      </c>
      <c r="B21" s="3" t="s">
        <v>139</v>
      </c>
      <c r="C21" s="2">
        <v>200</v>
      </c>
      <c r="D21" s="2">
        <v>1.5</v>
      </c>
      <c r="E21" s="2">
        <v>0.5</v>
      </c>
      <c r="F21" s="2">
        <v>1</v>
      </c>
      <c r="G21" s="2">
        <v>144</v>
      </c>
      <c r="H21" s="2">
        <v>0.04</v>
      </c>
      <c r="I21" s="2">
        <v>10</v>
      </c>
      <c r="J21" s="2" t="s">
        <v>17</v>
      </c>
      <c r="K21" s="2">
        <v>0.4</v>
      </c>
      <c r="L21" s="2">
        <v>8</v>
      </c>
      <c r="M21" s="2">
        <v>28</v>
      </c>
      <c r="N21" s="2">
        <v>23.5</v>
      </c>
      <c r="O21" s="2">
        <v>0.6</v>
      </c>
    </row>
    <row r="22" spans="1:15" x14ac:dyDescent="0.25">
      <c r="A22" s="2"/>
      <c r="B22" s="40" t="s">
        <v>20</v>
      </c>
      <c r="C22" s="2"/>
      <c r="D22" s="2">
        <f>SUM(D14:D21)</f>
        <v>30.219999999999995</v>
      </c>
      <c r="E22" s="2">
        <f t="shared" ref="E22:O22" si="1">SUM(E14:E21)</f>
        <v>39.83</v>
      </c>
      <c r="F22" s="2">
        <f t="shared" si="1"/>
        <v>145.12</v>
      </c>
      <c r="G22" s="2">
        <f t="shared" si="1"/>
        <v>1100.3800000000001</v>
      </c>
      <c r="H22" s="2">
        <f t="shared" si="1"/>
        <v>121.07000000000001</v>
      </c>
      <c r="I22" s="2">
        <f t="shared" si="1"/>
        <v>61.25</v>
      </c>
      <c r="J22" s="2">
        <f t="shared" si="1"/>
        <v>1381.69</v>
      </c>
      <c r="K22" s="2">
        <f t="shared" si="1"/>
        <v>1.3199999999999998</v>
      </c>
      <c r="L22" s="2">
        <f t="shared" si="1"/>
        <v>282.24</v>
      </c>
      <c r="M22" s="2">
        <f t="shared" si="1"/>
        <v>748.56000000000006</v>
      </c>
      <c r="N22" s="2">
        <f t="shared" si="1"/>
        <v>135.17000000000002</v>
      </c>
      <c r="O22" s="2">
        <f t="shared" si="1"/>
        <v>171.68000000000004</v>
      </c>
    </row>
    <row r="23" spans="1:15" x14ac:dyDescent="0.25">
      <c r="A23" s="2"/>
      <c r="B23" s="40" t="s">
        <v>36</v>
      </c>
      <c r="C23" s="2"/>
      <c r="D23" s="2">
        <f t="shared" ref="D23:O23" si="2">D12+D22</f>
        <v>70.58</v>
      </c>
      <c r="E23" s="2">
        <f t="shared" si="2"/>
        <v>81.579999999999984</v>
      </c>
      <c r="F23" s="2">
        <f t="shared" si="2"/>
        <v>235.02</v>
      </c>
      <c r="G23" s="2">
        <f t="shared" si="2"/>
        <v>2017.92</v>
      </c>
      <c r="H23" s="2">
        <f t="shared" si="2"/>
        <v>121.27000000000001</v>
      </c>
      <c r="I23" s="2">
        <f t="shared" si="2"/>
        <v>62.17</v>
      </c>
      <c r="J23" s="2">
        <f t="shared" si="2"/>
        <v>1396.45</v>
      </c>
      <c r="K23" s="2">
        <f t="shared" si="2"/>
        <v>2.65</v>
      </c>
      <c r="L23" s="2">
        <f t="shared" si="2"/>
        <v>765.2</v>
      </c>
      <c r="M23" s="2">
        <f t="shared" si="2"/>
        <v>903.05000000000007</v>
      </c>
      <c r="N23" s="2">
        <f t="shared" si="2"/>
        <v>200.51000000000002</v>
      </c>
      <c r="O23" s="2">
        <f t="shared" si="2"/>
        <v>175.86000000000004</v>
      </c>
    </row>
    <row r="24" spans="1:15" ht="28.5" x14ac:dyDescent="0.25">
      <c r="A24" s="2"/>
      <c r="B24" s="40" t="s">
        <v>29</v>
      </c>
      <c r="C24" s="2"/>
      <c r="D24" s="2">
        <v>46.2</v>
      </c>
      <c r="E24" s="2">
        <v>47.4</v>
      </c>
      <c r="F24" s="2">
        <v>201</v>
      </c>
      <c r="G24" s="2">
        <v>1410</v>
      </c>
      <c r="H24" s="2">
        <v>0.72</v>
      </c>
      <c r="I24" s="2">
        <v>36</v>
      </c>
      <c r="J24" s="2">
        <v>420</v>
      </c>
      <c r="K24" s="2">
        <v>6</v>
      </c>
      <c r="L24" s="2">
        <v>660</v>
      </c>
      <c r="M24" s="2">
        <v>990</v>
      </c>
      <c r="N24" s="2">
        <v>150</v>
      </c>
      <c r="O24" s="2">
        <v>7.2</v>
      </c>
    </row>
    <row r="25" spans="1:15" ht="57" x14ac:dyDescent="0.25">
      <c r="A25" s="2"/>
      <c r="B25" s="40" t="s">
        <v>30</v>
      </c>
      <c r="C25" s="2"/>
      <c r="D25" s="5">
        <f>D23*100/D24</f>
        <v>152.77056277056275</v>
      </c>
      <c r="E25" s="5">
        <f t="shared" ref="E25:O25" si="3">E23*100/E24</f>
        <v>172.10970464135019</v>
      </c>
      <c r="F25" s="5">
        <f t="shared" si="3"/>
        <v>116.92537313432835</v>
      </c>
      <c r="G25" s="5">
        <f t="shared" si="3"/>
        <v>143.11489361702127</v>
      </c>
      <c r="H25" s="5">
        <f t="shared" si="3"/>
        <v>16843.055555555558</v>
      </c>
      <c r="I25" s="5">
        <f t="shared" si="3"/>
        <v>172.69444444444446</v>
      </c>
      <c r="J25" s="5">
        <f t="shared" si="3"/>
        <v>332.48809523809524</v>
      </c>
      <c r="K25" s="5">
        <f t="shared" si="3"/>
        <v>44.166666666666664</v>
      </c>
      <c r="L25" s="5">
        <f t="shared" si="3"/>
        <v>115.93939393939394</v>
      </c>
      <c r="M25" s="5">
        <f t="shared" si="3"/>
        <v>91.217171717171723</v>
      </c>
      <c r="N25" s="5">
        <f t="shared" si="3"/>
        <v>133.67333333333335</v>
      </c>
      <c r="O25" s="5">
        <f t="shared" si="3"/>
        <v>2442.5000000000005</v>
      </c>
    </row>
  </sheetData>
  <mergeCells count="10">
    <mergeCell ref="A5:O5"/>
    <mergeCell ref="A13:O13"/>
    <mergeCell ref="A1:O1"/>
    <mergeCell ref="A2:A3"/>
    <mergeCell ref="B2:B3"/>
    <mergeCell ref="C2:C3"/>
    <mergeCell ref="D2:F2"/>
    <mergeCell ref="G2:G3"/>
    <mergeCell ref="H2:K2"/>
    <mergeCell ref="L2:O2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selection activeCell="F15" sqref="F15"/>
    </sheetView>
  </sheetViews>
  <sheetFormatPr defaultRowHeight="15" x14ac:dyDescent="0.25"/>
  <cols>
    <col min="1" max="1" width="5" customWidth="1"/>
    <col min="2" max="2" width="23.7109375" customWidth="1"/>
    <col min="3" max="3" width="9.28515625" customWidth="1"/>
    <col min="4" max="4" width="7.28515625" customWidth="1"/>
    <col min="5" max="5" width="6.85546875" customWidth="1"/>
    <col min="6" max="7" width="7.42578125" customWidth="1"/>
    <col min="8" max="8" width="8.28515625" customWidth="1"/>
    <col min="9" max="9" width="8" customWidth="1"/>
    <col min="10" max="10" width="8.28515625" customWidth="1"/>
    <col min="11" max="11" width="8.5703125" customWidth="1"/>
    <col min="12" max="12" width="8.28515625" customWidth="1"/>
    <col min="13" max="13" width="8.85546875" customWidth="1"/>
    <col min="15" max="15" width="8.7109375" customWidth="1"/>
  </cols>
  <sheetData>
    <row r="1" spans="1:15" ht="33" customHeight="1" x14ac:dyDescent="0.25">
      <c r="A1" s="52" t="s">
        <v>236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5" customHeight="1" x14ac:dyDescent="0.25">
      <c r="A2" s="53" t="s">
        <v>212</v>
      </c>
      <c r="B2" s="50" t="s">
        <v>38</v>
      </c>
      <c r="C2" s="50" t="s">
        <v>39</v>
      </c>
      <c r="D2" s="52" t="s">
        <v>0</v>
      </c>
      <c r="E2" s="52"/>
      <c r="F2" s="52"/>
      <c r="G2" s="50" t="s">
        <v>40</v>
      </c>
      <c r="H2" s="52" t="s">
        <v>1</v>
      </c>
      <c r="I2" s="52"/>
      <c r="J2" s="52"/>
      <c r="K2" s="52"/>
      <c r="L2" s="52" t="s">
        <v>2</v>
      </c>
      <c r="M2" s="52"/>
      <c r="N2" s="52"/>
      <c r="O2" s="52"/>
    </row>
    <row r="3" spans="1:15" x14ac:dyDescent="0.25">
      <c r="A3" s="53"/>
      <c r="B3" s="51"/>
      <c r="C3" s="51"/>
      <c r="D3" s="39" t="s">
        <v>3</v>
      </c>
      <c r="E3" s="39" t="s">
        <v>4</v>
      </c>
      <c r="F3" s="39" t="s">
        <v>5</v>
      </c>
      <c r="G3" s="51"/>
      <c r="H3" s="39" t="s">
        <v>6</v>
      </c>
      <c r="I3" s="39" t="s">
        <v>7</v>
      </c>
      <c r="J3" s="39" t="s">
        <v>8</v>
      </c>
      <c r="K3" s="39" t="s">
        <v>9</v>
      </c>
      <c r="L3" s="39" t="s">
        <v>10</v>
      </c>
      <c r="M3" s="39" t="s">
        <v>11</v>
      </c>
      <c r="N3" s="39" t="s">
        <v>12</v>
      </c>
      <c r="O3" s="39" t="s">
        <v>13</v>
      </c>
    </row>
    <row r="4" spans="1:15" x14ac:dyDescent="0.25">
      <c r="A4" s="39">
        <v>1</v>
      </c>
      <c r="B4" s="39">
        <v>2</v>
      </c>
      <c r="C4" s="39">
        <v>3</v>
      </c>
      <c r="D4" s="39">
        <v>4</v>
      </c>
      <c r="E4" s="39">
        <v>5</v>
      </c>
      <c r="F4" s="39">
        <v>6</v>
      </c>
      <c r="G4" s="39">
        <v>7</v>
      </c>
      <c r="H4" s="39">
        <v>8</v>
      </c>
      <c r="I4" s="39">
        <v>9</v>
      </c>
      <c r="J4" s="39">
        <v>10</v>
      </c>
      <c r="K4" s="39">
        <v>11</v>
      </c>
      <c r="L4" s="39">
        <v>12</v>
      </c>
      <c r="M4" s="39">
        <v>13</v>
      </c>
      <c r="N4" s="39">
        <v>14</v>
      </c>
      <c r="O4" s="39">
        <v>15</v>
      </c>
    </row>
    <row r="5" spans="1:15" x14ac:dyDescent="0.25">
      <c r="A5" s="52" t="s">
        <v>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x14ac:dyDescent="0.25">
      <c r="A6" s="2">
        <v>98</v>
      </c>
      <c r="B6" s="3" t="s">
        <v>239</v>
      </c>
      <c r="C6" s="2">
        <v>250</v>
      </c>
      <c r="D6" s="2">
        <v>5.85</v>
      </c>
      <c r="E6" s="2">
        <v>7.46</v>
      </c>
      <c r="F6" s="2">
        <v>20.5</v>
      </c>
      <c r="G6" s="2">
        <v>171</v>
      </c>
      <c r="H6" s="2">
        <v>0.14000000000000001</v>
      </c>
      <c r="I6" s="2">
        <v>1.1299999999999999</v>
      </c>
      <c r="J6" s="2">
        <v>0.38</v>
      </c>
      <c r="K6" s="2">
        <v>0.6</v>
      </c>
      <c r="L6" s="2">
        <v>194.91</v>
      </c>
      <c r="M6" s="2">
        <v>444.4</v>
      </c>
      <c r="N6" s="2">
        <v>28.8</v>
      </c>
      <c r="O6" s="2">
        <v>0.24</v>
      </c>
    </row>
    <row r="7" spans="1:15" x14ac:dyDescent="0.25">
      <c r="A7" s="2">
        <v>40</v>
      </c>
      <c r="B7" s="3" t="s">
        <v>46</v>
      </c>
      <c r="C7" s="2">
        <v>40</v>
      </c>
      <c r="D7" s="2">
        <v>5.08</v>
      </c>
      <c r="E7" s="2">
        <v>4.5999999999999996</v>
      </c>
      <c r="F7" s="2">
        <v>0.28000000000000003</v>
      </c>
      <c r="G7" s="2">
        <v>63</v>
      </c>
      <c r="H7" s="2">
        <v>0.03</v>
      </c>
      <c r="I7" s="2" t="s">
        <v>17</v>
      </c>
      <c r="J7" s="2">
        <v>0.1</v>
      </c>
      <c r="K7" s="2">
        <v>0.18</v>
      </c>
      <c r="L7" s="2">
        <v>22</v>
      </c>
      <c r="M7" s="2">
        <v>76.8</v>
      </c>
      <c r="N7" s="2">
        <v>4.8</v>
      </c>
      <c r="O7" s="2">
        <v>1</v>
      </c>
    </row>
    <row r="8" spans="1:15" x14ac:dyDescent="0.25">
      <c r="A8" s="2">
        <v>2</v>
      </c>
      <c r="B8" s="3" t="s">
        <v>45</v>
      </c>
      <c r="C8" s="2">
        <v>200</v>
      </c>
      <c r="D8" s="2">
        <v>0.2</v>
      </c>
      <c r="E8" s="2">
        <v>0.05</v>
      </c>
      <c r="F8" s="2">
        <v>15</v>
      </c>
      <c r="G8" s="2">
        <v>57</v>
      </c>
      <c r="H8" s="2" t="s">
        <v>17</v>
      </c>
      <c r="I8" s="2">
        <v>0.1</v>
      </c>
      <c r="J8" s="2" t="s">
        <v>17</v>
      </c>
      <c r="K8" s="2">
        <v>0.01</v>
      </c>
      <c r="L8" s="2">
        <v>5.25</v>
      </c>
      <c r="M8" s="2">
        <v>8.24</v>
      </c>
      <c r="N8" s="2">
        <v>4.4000000000000004</v>
      </c>
      <c r="O8" s="2">
        <v>2.9</v>
      </c>
    </row>
    <row r="9" spans="1:15" x14ac:dyDescent="0.25">
      <c r="A9" s="2" t="s">
        <v>199</v>
      </c>
      <c r="B9" s="3" t="s">
        <v>16</v>
      </c>
      <c r="C9" s="2">
        <v>50</v>
      </c>
      <c r="D9" s="2">
        <v>3.8</v>
      </c>
      <c r="E9" s="2">
        <v>0.4</v>
      </c>
      <c r="F9" s="2">
        <v>24.3</v>
      </c>
      <c r="G9" s="2">
        <v>119</v>
      </c>
      <c r="H9" s="2">
        <v>0.05</v>
      </c>
      <c r="I9" s="2" t="s">
        <v>17</v>
      </c>
      <c r="J9" s="2" t="s">
        <v>17</v>
      </c>
      <c r="K9" s="2">
        <v>0.6</v>
      </c>
      <c r="L9" s="2">
        <v>10</v>
      </c>
      <c r="M9" s="2">
        <v>32.5</v>
      </c>
      <c r="N9" s="2">
        <v>7</v>
      </c>
      <c r="O9" s="2">
        <v>0.5</v>
      </c>
    </row>
    <row r="10" spans="1:15" x14ac:dyDescent="0.25">
      <c r="A10" s="2">
        <v>3</v>
      </c>
      <c r="B10" s="3" t="s">
        <v>18</v>
      </c>
      <c r="C10" s="2">
        <v>12</v>
      </c>
      <c r="D10" s="2">
        <v>0.06</v>
      </c>
      <c r="E10" s="2">
        <v>9.9</v>
      </c>
      <c r="F10" s="2">
        <v>0.1</v>
      </c>
      <c r="G10" s="2">
        <v>89.76</v>
      </c>
      <c r="H10" s="2" t="s">
        <v>17</v>
      </c>
      <c r="I10" s="2" t="s">
        <v>17</v>
      </c>
      <c r="J10" s="2">
        <v>0.03</v>
      </c>
      <c r="K10" s="2">
        <v>0.04</v>
      </c>
      <c r="L10" s="2">
        <v>0.6</v>
      </c>
      <c r="M10" s="2">
        <v>0.95</v>
      </c>
      <c r="N10" s="2">
        <v>0.02</v>
      </c>
      <c r="O10" s="2">
        <v>0.01</v>
      </c>
    </row>
    <row r="11" spans="1:15" x14ac:dyDescent="0.25">
      <c r="A11" s="2">
        <v>8</v>
      </c>
      <c r="B11" s="3" t="s">
        <v>19</v>
      </c>
      <c r="C11" s="2">
        <v>15</v>
      </c>
      <c r="D11" s="2">
        <v>3.48</v>
      </c>
      <c r="E11" s="2">
        <v>4.43</v>
      </c>
      <c r="F11" s="2" t="s">
        <v>17</v>
      </c>
      <c r="G11" s="2">
        <v>54.78</v>
      </c>
      <c r="H11" s="2" t="s">
        <v>17</v>
      </c>
      <c r="I11" s="2">
        <v>0.16</v>
      </c>
      <c r="J11" s="2">
        <v>0.03</v>
      </c>
      <c r="K11" s="2">
        <v>0.04</v>
      </c>
      <c r="L11" s="2">
        <v>80</v>
      </c>
      <c r="M11" s="2">
        <v>42.3</v>
      </c>
      <c r="N11" s="2">
        <v>4</v>
      </c>
      <c r="O11" s="2">
        <v>0.09</v>
      </c>
    </row>
    <row r="12" spans="1:15" x14ac:dyDescent="0.25">
      <c r="A12" s="2"/>
      <c r="B12" s="39" t="s">
        <v>20</v>
      </c>
      <c r="C12" s="2"/>
      <c r="D12" s="3">
        <f>SUM(D6:D11)</f>
        <v>18.47</v>
      </c>
      <c r="E12" s="3">
        <f t="shared" ref="E12:O12" si="0">SUM(E6:E11)</f>
        <v>26.84</v>
      </c>
      <c r="F12" s="3">
        <f t="shared" si="0"/>
        <v>60.18</v>
      </c>
      <c r="G12" s="3">
        <f t="shared" si="0"/>
        <v>554.54</v>
      </c>
      <c r="H12" s="3">
        <f t="shared" si="0"/>
        <v>0.22000000000000003</v>
      </c>
      <c r="I12" s="3">
        <f t="shared" si="0"/>
        <v>1.39</v>
      </c>
      <c r="J12" s="3">
        <f t="shared" si="0"/>
        <v>0.54</v>
      </c>
      <c r="K12" s="3">
        <f t="shared" si="0"/>
        <v>1.4700000000000002</v>
      </c>
      <c r="L12" s="3">
        <f t="shared" si="0"/>
        <v>312.76</v>
      </c>
      <c r="M12" s="3">
        <f t="shared" si="0"/>
        <v>605.18999999999994</v>
      </c>
      <c r="N12" s="3">
        <f t="shared" si="0"/>
        <v>49.02</v>
      </c>
      <c r="O12" s="3">
        <f t="shared" si="0"/>
        <v>4.7399999999999993</v>
      </c>
    </row>
    <row r="13" spans="1:15" x14ac:dyDescent="0.25">
      <c r="A13" s="52" t="s">
        <v>21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x14ac:dyDescent="0.25">
      <c r="A14" s="2" t="s">
        <v>199</v>
      </c>
      <c r="B14" s="3" t="s">
        <v>32</v>
      </c>
      <c r="C14" s="2">
        <v>100</v>
      </c>
      <c r="D14" s="2">
        <v>2.85</v>
      </c>
      <c r="E14" s="2">
        <v>13.35</v>
      </c>
      <c r="F14" s="2">
        <v>11.55</v>
      </c>
      <c r="G14" s="2">
        <v>110</v>
      </c>
      <c r="H14" s="2">
        <v>2.2000000000000002</v>
      </c>
      <c r="I14" s="2">
        <v>10.5</v>
      </c>
      <c r="J14" s="2">
        <v>1380</v>
      </c>
      <c r="K14" s="2">
        <v>0.03</v>
      </c>
      <c r="L14" s="2">
        <v>61.5</v>
      </c>
      <c r="M14" s="2">
        <v>55.5</v>
      </c>
      <c r="N14" s="2">
        <v>22.5</v>
      </c>
      <c r="O14" s="2">
        <v>1.05</v>
      </c>
    </row>
    <row r="15" spans="1:15" ht="30" x14ac:dyDescent="0.25">
      <c r="A15" s="2">
        <v>97</v>
      </c>
      <c r="B15" s="3" t="s">
        <v>240</v>
      </c>
      <c r="C15" s="2">
        <v>300</v>
      </c>
      <c r="D15" s="2">
        <v>3.64</v>
      </c>
      <c r="E15" s="2">
        <v>3.71</v>
      </c>
      <c r="F15" s="2">
        <v>11.18</v>
      </c>
      <c r="G15" s="2">
        <v>106</v>
      </c>
      <c r="H15" s="2">
        <v>0.19</v>
      </c>
      <c r="I15" s="2">
        <v>4.01</v>
      </c>
      <c r="J15" s="2">
        <v>1.57</v>
      </c>
      <c r="K15" s="2">
        <v>0.14000000000000001</v>
      </c>
      <c r="L15" s="2">
        <v>9.69</v>
      </c>
      <c r="M15" s="2">
        <v>133.91999999999999</v>
      </c>
      <c r="N15" s="2">
        <v>32.93</v>
      </c>
      <c r="O15" s="2">
        <v>1.69</v>
      </c>
    </row>
    <row r="16" spans="1:15" x14ac:dyDescent="0.25">
      <c r="A16" s="2">
        <v>21</v>
      </c>
      <c r="B16" s="3" t="s">
        <v>241</v>
      </c>
      <c r="C16" s="2">
        <v>100</v>
      </c>
      <c r="D16" s="2">
        <v>7.97</v>
      </c>
      <c r="E16" s="2">
        <v>7.37</v>
      </c>
      <c r="F16" s="2">
        <v>5.85</v>
      </c>
      <c r="G16" s="2">
        <v>121.82</v>
      </c>
      <c r="H16" s="2">
        <v>118.5</v>
      </c>
      <c r="I16" s="2">
        <v>6.24</v>
      </c>
      <c r="J16" s="2">
        <v>0.01</v>
      </c>
      <c r="K16" s="2">
        <v>0.18</v>
      </c>
      <c r="L16" s="2">
        <v>73.3</v>
      </c>
      <c r="M16" s="2">
        <v>313.82</v>
      </c>
      <c r="N16" s="2">
        <v>20.68</v>
      </c>
      <c r="O16" s="2">
        <v>0.84</v>
      </c>
    </row>
    <row r="17" spans="1:15" x14ac:dyDescent="0.25">
      <c r="A17" s="2">
        <v>10</v>
      </c>
      <c r="B17" s="3" t="s">
        <v>25</v>
      </c>
      <c r="C17" s="2">
        <v>180</v>
      </c>
      <c r="D17" s="2">
        <v>3.91</v>
      </c>
      <c r="E17" s="2">
        <v>5.99</v>
      </c>
      <c r="F17" s="2">
        <v>25.64</v>
      </c>
      <c r="G17" s="2">
        <v>172.17</v>
      </c>
      <c r="H17" s="2">
        <v>0.2</v>
      </c>
      <c r="I17" s="2">
        <v>22.6</v>
      </c>
      <c r="J17" s="2">
        <v>0.15</v>
      </c>
      <c r="K17" s="2">
        <v>0.18</v>
      </c>
      <c r="L17" s="2">
        <v>53.72</v>
      </c>
      <c r="M17" s="2">
        <v>132.37</v>
      </c>
      <c r="N17" s="2">
        <v>37.69</v>
      </c>
      <c r="O17" s="2">
        <v>1.27</v>
      </c>
    </row>
    <row r="18" spans="1:15" x14ac:dyDescent="0.25">
      <c r="A18" s="2">
        <v>25</v>
      </c>
      <c r="B18" s="3" t="s">
        <v>218</v>
      </c>
      <c r="C18" s="2">
        <v>200</v>
      </c>
      <c r="D18" s="2">
        <v>44</v>
      </c>
      <c r="E18" s="2"/>
      <c r="F18" s="2">
        <v>28.88</v>
      </c>
      <c r="G18" s="2">
        <v>120</v>
      </c>
      <c r="H18" s="2">
        <v>0.02</v>
      </c>
      <c r="I18" s="2">
        <v>1.2</v>
      </c>
      <c r="J18" s="2">
        <v>0.7</v>
      </c>
      <c r="K18" s="2">
        <v>0.04</v>
      </c>
      <c r="L18" s="2">
        <v>48.6</v>
      </c>
      <c r="M18" s="2">
        <v>29.2</v>
      </c>
      <c r="N18" s="2">
        <v>31.5</v>
      </c>
      <c r="O18" s="2">
        <v>1.02</v>
      </c>
    </row>
    <row r="19" spans="1:15" x14ac:dyDescent="0.25">
      <c r="A19" s="2" t="s">
        <v>199</v>
      </c>
      <c r="B19" s="3" t="s">
        <v>16</v>
      </c>
      <c r="C19" s="2">
        <v>30</v>
      </c>
      <c r="D19" s="2">
        <v>1.47</v>
      </c>
      <c r="E19" s="2">
        <v>0.3</v>
      </c>
      <c r="F19" s="2">
        <v>13.3</v>
      </c>
      <c r="G19" s="2">
        <v>63</v>
      </c>
      <c r="H19" s="2">
        <v>0.03</v>
      </c>
      <c r="I19" s="2" t="s">
        <v>17</v>
      </c>
      <c r="J19" s="2" t="s">
        <v>17</v>
      </c>
      <c r="K19" s="2">
        <v>0.21</v>
      </c>
      <c r="L19" s="2">
        <v>54</v>
      </c>
      <c r="M19" s="2">
        <v>27.6</v>
      </c>
      <c r="N19" s="2">
        <v>6</v>
      </c>
      <c r="O19" s="2">
        <v>0.87</v>
      </c>
    </row>
    <row r="20" spans="1:15" x14ac:dyDescent="0.25">
      <c r="A20" s="2" t="s">
        <v>199</v>
      </c>
      <c r="B20" s="3" t="s">
        <v>27</v>
      </c>
      <c r="C20" s="2">
        <v>30</v>
      </c>
      <c r="D20" s="2">
        <v>1.47</v>
      </c>
      <c r="E20" s="2">
        <v>0.3</v>
      </c>
      <c r="F20" s="2">
        <v>13.3</v>
      </c>
      <c r="G20" s="2">
        <v>63</v>
      </c>
      <c r="H20" s="2">
        <v>0.03</v>
      </c>
      <c r="I20" s="2" t="s">
        <v>17</v>
      </c>
      <c r="J20" s="2" t="s">
        <v>17</v>
      </c>
      <c r="K20" s="2">
        <v>0.21</v>
      </c>
      <c r="L20" s="2">
        <v>54</v>
      </c>
      <c r="M20" s="2">
        <v>27.6</v>
      </c>
      <c r="N20" s="2">
        <v>6</v>
      </c>
      <c r="O20" s="2">
        <v>0.87</v>
      </c>
    </row>
    <row r="21" spans="1:15" x14ac:dyDescent="0.25">
      <c r="A21" s="2" t="s">
        <v>199</v>
      </c>
      <c r="B21" s="3" t="s">
        <v>51</v>
      </c>
      <c r="C21" s="2">
        <v>100</v>
      </c>
      <c r="D21" s="2">
        <v>0.4</v>
      </c>
      <c r="E21" s="2">
        <v>0.3</v>
      </c>
      <c r="F21" s="2">
        <v>10.3</v>
      </c>
      <c r="G21" s="2">
        <v>47</v>
      </c>
      <c r="H21" s="2">
        <v>0.02</v>
      </c>
      <c r="I21" s="2">
        <v>5</v>
      </c>
      <c r="J21" s="2" t="s">
        <v>17</v>
      </c>
      <c r="K21" s="2">
        <v>0.4</v>
      </c>
      <c r="L21" s="2">
        <v>19</v>
      </c>
      <c r="M21" s="2">
        <v>16</v>
      </c>
      <c r="N21" s="2">
        <v>12</v>
      </c>
      <c r="O21" s="2">
        <v>2.2999999999999998</v>
      </c>
    </row>
    <row r="22" spans="1:15" x14ac:dyDescent="0.25">
      <c r="A22" s="2"/>
      <c r="B22" s="39" t="s">
        <v>20</v>
      </c>
      <c r="C22" s="2"/>
      <c r="D22" s="2">
        <f>SUM(D14:D21)</f>
        <v>65.710000000000008</v>
      </c>
      <c r="E22" s="2">
        <f t="shared" ref="E22:O22" si="1">SUM(E14:E21)</f>
        <v>31.320000000000004</v>
      </c>
      <c r="F22" s="2">
        <f t="shared" si="1"/>
        <v>119.99999999999999</v>
      </c>
      <c r="G22" s="2">
        <f t="shared" si="1"/>
        <v>802.99</v>
      </c>
      <c r="H22" s="2">
        <f t="shared" si="1"/>
        <v>121.19</v>
      </c>
      <c r="I22" s="2">
        <f t="shared" si="1"/>
        <v>49.550000000000004</v>
      </c>
      <c r="J22" s="2">
        <f t="shared" si="1"/>
        <v>1382.43</v>
      </c>
      <c r="K22" s="2">
        <f t="shared" si="1"/>
        <v>1.3900000000000001</v>
      </c>
      <c r="L22" s="2">
        <f t="shared" si="1"/>
        <v>373.81</v>
      </c>
      <c r="M22" s="2">
        <f t="shared" si="1"/>
        <v>736.0100000000001</v>
      </c>
      <c r="N22" s="2">
        <f t="shared" si="1"/>
        <v>169.3</v>
      </c>
      <c r="O22" s="2">
        <f t="shared" si="1"/>
        <v>9.91</v>
      </c>
    </row>
    <row r="23" spans="1:15" x14ac:dyDescent="0.25">
      <c r="A23" s="2"/>
      <c r="B23" s="39" t="s">
        <v>36</v>
      </c>
      <c r="C23" s="2"/>
      <c r="D23" s="2">
        <f t="shared" ref="D23:O23" si="2">D12+D22</f>
        <v>84.18</v>
      </c>
      <c r="E23" s="2">
        <f t="shared" si="2"/>
        <v>58.160000000000004</v>
      </c>
      <c r="F23" s="2">
        <f t="shared" si="2"/>
        <v>180.17999999999998</v>
      </c>
      <c r="G23" s="2">
        <f t="shared" si="2"/>
        <v>1357.53</v>
      </c>
      <c r="H23" s="2">
        <f t="shared" si="2"/>
        <v>121.41</v>
      </c>
      <c r="I23" s="2">
        <f t="shared" si="2"/>
        <v>50.940000000000005</v>
      </c>
      <c r="J23" s="2">
        <f t="shared" si="2"/>
        <v>1382.97</v>
      </c>
      <c r="K23" s="2">
        <f t="shared" si="2"/>
        <v>2.8600000000000003</v>
      </c>
      <c r="L23" s="2">
        <f t="shared" si="2"/>
        <v>686.56999999999994</v>
      </c>
      <c r="M23" s="2">
        <f t="shared" si="2"/>
        <v>1341.2</v>
      </c>
      <c r="N23" s="2">
        <f t="shared" si="2"/>
        <v>218.32000000000002</v>
      </c>
      <c r="O23" s="2">
        <f t="shared" si="2"/>
        <v>14.649999999999999</v>
      </c>
    </row>
    <row r="24" spans="1:15" ht="28.5" x14ac:dyDescent="0.25">
      <c r="A24" s="2"/>
      <c r="B24" s="39" t="s">
        <v>29</v>
      </c>
      <c r="C24" s="2"/>
      <c r="D24" s="2">
        <v>46.2</v>
      </c>
      <c r="E24" s="2">
        <v>47.4</v>
      </c>
      <c r="F24" s="2">
        <v>201</v>
      </c>
      <c r="G24" s="2">
        <v>1410</v>
      </c>
      <c r="H24" s="2">
        <v>0.72</v>
      </c>
      <c r="I24" s="2">
        <v>36</v>
      </c>
      <c r="J24" s="2">
        <v>420</v>
      </c>
      <c r="K24" s="2">
        <v>6</v>
      </c>
      <c r="L24" s="2">
        <v>660</v>
      </c>
      <c r="M24" s="2">
        <v>990</v>
      </c>
      <c r="N24" s="2">
        <v>150</v>
      </c>
      <c r="O24" s="2">
        <v>7.2</v>
      </c>
    </row>
    <row r="25" spans="1:15" ht="57" x14ac:dyDescent="0.25">
      <c r="A25" s="2"/>
      <c r="B25" s="39" t="s">
        <v>30</v>
      </c>
      <c r="C25" s="2"/>
      <c r="D25" s="5">
        <f>D23*100/D24</f>
        <v>182.20779220779221</v>
      </c>
      <c r="E25" s="5">
        <f t="shared" ref="E25:O25" si="3">E23*100/E24</f>
        <v>122.70042194092828</v>
      </c>
      <c r="F25" s="5">
        <f t="shared" si="3"/>
        <v>89.641791044776099</v>
      </c>
      <c r="G25" s="5">
        <v>101.2</v>
      </c>
      <c r="H25" s="5">
        <f t="shared" si="3"/>
        <v>16862.5</v>
      </c>
      <c r="I25" s="5">
        <f t="shared" si="3"/>
        <v>141.50000000000003</v>
      </c>
      <c r="J25" s="5">
        <f t="shared" si="3"/>
        <v>329.27857142857141</v>
      </c>
      <c r="K25" s="5">
        <f t="shared" si="3"/>
        <v>47.666666666666679</v>
      </c>
      <c r="L25" s="5">
        <f t="shared" si="3"/>
        <v>104.02575757575758</v>
      </c>
      <c r="M25" s="5">
        <f t="shared" si="3"/>
        <v>135.47474747474749</v>
      </c>
      <c r="N25" s="5">
        <f t="shared" si="3"/>
        <v>145.54666666666668</v>
      </c>
      <c r="O25" s="5">
        <f t="shared" si="3"/>
        <v>203.47222222222217</v>
      </c>
    </row>
  </sheetData>
  <mergeCells count="10">
    <mergeCell ref="A5:O5"/>
    <mergeCell ref="A13:O13"/>
    <mergeCell ref="A1:O1"/>
    <mergeCell ref="A2:A3"/>
    <mergeCell ref="B2:B3"/>
    <mergeCell ref="C2:C3"/>
    <mergeCell ref="D2:F2"/>
    <mergeCell ref="G2:G3"/>
    <mergeCell ref="H2:K2"/>
    <mergeCell ref="L2:O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selection activeCell="A17" sqref="A17:O17"/>
    </sheetView>
  </sheetViews>
  <sheetFormatPr defaultRowHeight="15" x14ac:dyDescent="0.25"/>
  <cols>
    <col min="1" max="1" width="5" customWidth="1"/>
    <col min="2" max="2" width="23.7109375" customWidth="1"/>
    <col min="3" max="3" width="9.28515625" customWidth="1"/>
    <col min="4" max="4" width="7.28515625" customWidth="1"/>
    <col min="5" max="5" width="6.85546875" customWidth="1"/>
    <col min="6" max="7" width="7.42578125" customWidth="1"/>
    <col min="8" max="8" width="8.28515625" customWidth="1"/>
    <col min="9" max="9" width="8" customWidth="1"/>
    <col min="10" max="10" width="8.28515625" customWidth="1"/>
    <col min="11" max="11" width="8.5703125" customWidth="1"/>
    <col min="12" max="12" width="8.28515625" customWidth="1"/>
    <col min="13" max="13" width="8.85546875" customWidth="1"/>
    <col min="15" max="15" width="8.7109375" customWidth="1"/>
  </cols>
  <sheetData>
    <row r="1" spans="1:15" ht="33" customHeight="1" x14ac:dyDescent="0.25">
      <c r="A1" s="52" t="s">
        <v>237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5" customHeight="1" x14ac:dyDescent="0.25">
      <c r="A2" s="53" t="s">
        <v>212</v>
      </c>
      <c r="B2" s="50" t="s">
        <v>38</v>
      </c>
      <c r="C2" s="50" t="s">
        <v>39</v>
      </c>
      <c r="D2" s="52" t="s">
        <v>0</v>
      </c>
      <c r="E2" s="52"/>
      <c r="F2" s="52"/>
      <c r="G2" s="50" t="s">
        <v>40</v>
      </c>
      <c r="H2" s="52" t="s">
        <v>1</v>
      </c>
      <c r="I2" s="52"/>
      <c r="J2" s="52"/>
      <c r="K2" s="52"/>
      <c r="L2" s="52" t="s">
        <v>2</v>
      </c>
      <c r="M2" s="52"/>
      <c r="N2" s="52"/>
      <c r="O2" s="52"/>
    </row>
    <row r="3" spans="1:15" x14ac:dyDescent="0.25">
      <c r="A3" s="53"/>
      <c r="B3" s="51"/>
      <c r="C3" s="51"/>
      <c r="D3" s="39" t="s">
        <v>3</v>
      </c>
      <c r="E3" s="39" t="s">
        <v>4</v>
      </c>
      <c r="F3" s="39" t="s">
        <v>5</v>
      </c>
      <c r="G3" s="51"/>
      <c r="H3" s="39" t="s">
        <v>6</v>
      </c>
      <c r="I3" s="39" t="s">
        <v>7</v>
      </c>
      <c r="J3" s="39" t="s">
        <v>8</v>
      </c>
      <c r="K3" s="39" t="s">
        <v>9</v>
      </c>
      <c r="L3" s="39" t="s">
        <v>10</v>
      </c>
      <c r="M3" s="39" t="s">
        <v>11</v>
      </c>
      <c r="N3" s="39" t="s">
        <v>12</v>
      </c>
      <c r="O3" s="39" t="s">
        <v>13</v>
      </c>
    </row>
    <row r="4" spans="1:15" x14ac:dyDescent="0.25">
      <c r="A4" s="39">
        <v>1</v>
      </c>
      <c r="B4" s="39">
        <v>2</v>
      </c>
      <c r="C4" s="39">
        <v>3</v>
      </c>
      <c r="D4" s="39">
        <v>4</v>
      </c>
      <c r="E4" s="39">
        <v>5</v>
      </c>
      <c r="F4" s="39">
        <v>6</v>
      </c>
      <c r="G4" s="39">
        <v>7</v>
      </c>
      <c r="H4" s="39">
        <v>8</v>
      </c>
      <c r="I4" s="39">
        <v>9</v>
      </c>
      <c r="J4" s="39">
        <v>10</v>
      </c>
      <c r="K4" s="39">
        <v>11</v>
      </c>
      <c r="L4" s="39">
        <v>12</v>
      </c>
      <c r="M4" s="39">
        <v>13</v>
      </c>
      <c r="N4" s="39">
        <v>14</v>
      </c>
      <c r="O4" s="39">
        <v>15</v>
      </c>
    </row>
    <row r="5" spans="1:15" x14ac:dyDescent="0.25">
      <c r="A5" s="52" t="s">
        <v>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x14ac:dyDescent="0.25">
      <c r="A6" s="2" t="s">
        <v>199</v>
      </c>
      <c r="B6" s="3" t="s">
        <v>210</v>
      </c>
      <c r="C6" s="2" t="s">
        <v>211</v>
      </c>
      <c r="D6" s="2">
        <v>19.739999999999998</v>
      </c>
      <c r="E6" s="2">
        <v>9.4</v>
      </c>
      <c r="F6" s="2">
        <v>46.39</v>
      </c>
      <c r="G6" s="2">
        <v>347.03</v>
      </c>
      <c r="H6" s="2">
        <v>0.14000000000000001</v>
      </c>
      <c r="I6" s="2">
        <v>0.4</v>
      </c>
      <c r="J6" s="2">
        <v>0.38</v>
      </c>
      <c r="K6" s="2">
        <v>0.6</v>
      </c>
      <c r="L6" s="2">
        <v>139.13999999999999</v>
      </c>
      <c r="M6" s="2">
        <v>444.4</v>
      </c>
      <c r="N6" s="2">
        <v>26.72</v>
      </c>
      <c r="O6" s="2">
        <v>0.68</v>
      </c>
    </row>
    <row r="7" spans="1:15" x14ac:dyDescent="0.25">
      <c r="A7" s="2">
        <v>40</v>
      </c>
      <c r="B7" s="3" t="s">
        <v>46</v>
      </c>
      <c r="C7" s="2">
        <v>40</v>
      </c>
      <c r="D7" s="2">
        <v>5.08</v>
      </c>
      <c r="E7" s="2">
        <v>4.5999999999999996</v>
      </c>
      <c r="F7" s="2">
        <v>0.28000000000000003</v>
      </c>
      <c r="G7" s="2">
        <v>63</v>
      </c>
      <c r="H7" s="2">
        <v>0.03</v>
      </c>
      <c r="I7" s="2" t="s">
        <v>17</v>
      </c>
      <c r="J7" s="2">
        <v>0.1</v>
      </c>
      <c r="K7" s="2">
        <v>0.18</v>
      </c>
      <c r="L7" s="2">
        <v>22</v>
      </c>
      <c r="M7" s="2">
        <v>76.8</v>
      </c>
      <c r="N7" s="2">
        <v>4.8</v>
      </c>
      <c r="O7" s="2">
        <v>1</v>
      </c>
    </row>
    <row r="8" spans="1:15" x14ac:dyDescent="0.25">
      <c r="A8" s="2">
        <v>2</v>
      </c>
      <c r="B8" s="3" t="s">
        <v>45</v>
      </c>
      <c r="C8" s="2">
        <v>200</v>
      </c>
      <c r="D8" s="2">
        <v>0.2</v>
      </c>
      <c r="E8" s="2">
        <v>0.05</v>
      </c>
      <c r="F8" s="2">
        <v>15</v>
      </c>
      <c r="G8" s="2">
        <v>57</v>
      </c>
      <c r="H8" s="2" t="s">
        <v>17</v>
      </c>
      <c r="I8" s="2">
        <v>0.1</v>
      </c>
      <c r="J8" s="2" t="s">
        <v>17</v>
      </c>
      <c r="K8" s="2">
        <v>0.01</v>
      </c>
      <c r="L8" s="2">
        <v>5.25</v>
      </c>
      <c r="M8" s="2">
        <v>8.24</v>
      </c>
      <c r="N8" s="2">
        <v>4.4000000000000004</v>
      </c>
      <c r="O8" s="2">
        <v>2.9</v>
      </c>
    </row>
    <row r="9" spans="1:15" x14ac:dyDescent="0.25">
      <c r="A9" s="2" t="s">
        <v>199</v>
      </c>
      <c r="B9" s="3" t="s">
        <v>16</v>
      </c>
      <c r="C9" s="2">
        <v>50</v>
      </c>
      <c r="D9" s="2">
        <v>3.8</v>
      </c>
      <c r="E9" s="2">
        <v>0.4</v>
      </c>
      <c r="F9" s="2">
        <v>24.3</v>
      </c>
      <c r="G9" s="2">
        <v>119</v>
      </c>
      <c r="H9" s="2">
        <v>0.05</v>
      </c>
      <c r="I9" s="2" t="s">
        <v>17</v>
      </c>
      <c r="J9" s="2" t="s">
        <v>17</v>
      </c>
      <c r="K9" s="2">
        <v>0.6</v>
      </c>
      <c r="L9" s="2">
        <v>10</v>
      </c>
      <c r="M9" s="2">
        <v>32.5</v>
      </c>
      <c r="N9" s="2">
        <v>7</v>
      </c>
      <c r="O9" s="2">
        <v>0.5</v>
      </c>
    </row>
    <row r="10" spans="1:15" x14ac:dyDescent="0.25">
      <c r="A10" s="2">
        <v>3</v>
      </c>
      <c r="B10" s="3" t="s">
        <v>18</v>
      </c>
      <c r="C10" s="2">
        <v>12</v>
      </c>
      <c r="D10" s="2">
        <v>0.06</v>
      </c>
      <c r="E10" s="2">
        <v>9.9</v>
      </c>
      <c r="F10" s="2">
        <v>0.1</v>
      </c>
      <c r="G10" s="2">
        <v>89.76</v>
      </c>
      <c r="H10" s="2" t="s">
        <v>17</v>
      </c>
      <c r="I10" s="2" t="s">
        <v>17</v>
      </c>
      <c r="J10" s="2">
        <v>0.03</v>
      </c>
      <c r="K10" s="2">
        <v>0.04</v>
      </c>
      <c r="L10" s="2">
        <v>0.6</v>
      </c>
      <c r="M10" s="2">
        <v>0.95</v>
      </c>
      <c r="N10" s="2">
        <v>0.02</v>
      </c>
      <c r="O10" s="2">
        <v>0.01</v>
      </c>
    </row>
    <row r="11" spans="1:15" x14ac:dyDescent="0.25">
      <c r="A11" s="2">
        <v>8</v>
      </c>
      <c r="B11" s="3" t="s">
        <v>19</v>
      </c>
      <c r="C11" s="2">
        <v>15</v>
      </c>
      <c r="D11" s="2">
        <v>3.48</v>
      </c>
      <c r="E11" s="2">
        <v>4.43</v>
      </c>
      <c r="F11" s="2" t="s">
        <v>17</v>
      </c>
      <c r="G11" s="2">
        <v>54.78</v>
      </c>
      <c r="H11" s="2" t="s">
        <v>17</v>
      </c>
      <c r="I11" s="2">
        <v>0.16</v>
      </c>
      <c r="J11" s="2">
        <v>0.03</v>
      </c>
      <c r="K11" s="2">
        <v>0.04</v>
      </c>
      <c r="L11" s="2">
        <v>80</v>
      </c>
      <c r="M11" s="2">
        <v>42.3</v>
      </c>
      <c r="N11" s="2">
        <v>4</v>
      </c>
      <c r="O11" s="2">
        <v>0.09</v>
      </c>
    </row>
    <row r="12" spans="1:15" x14ac:dyDescent="0.25">
      <c r="A12" s="2"/>
      <c r="B12" s="39" t="s">
        <v>20</v>
      </c>
      <c r="C12" s="2"/>
      <c r="D12" s="3">
        <f>SUM(D6:D11)</f>
        <v>32.36</v>
      </c>
      <c r="E12" s="3">
        <f t="shared" ref="E12:O12" si="0">SUM(E6:E11)</f>
        <v>28.78</v>
      </c>
      <c r="F12" s="3">
        <f t="shared" si="0"/>
        <v>86.07</v>
      </c>
      <c r="G12" s="3">
        <f t="shared" si="0"/>
        <v>730.56999999999994</v>
      </c>
      <c r="H12" s="3">
        <f t="shared" si="0"/>
        <v>0.22000000000000003</v>
      </c>
      <c r="I12" s="3">
        <f t="shared" si="0"/>
        <v>0.66</v>
      </c>
      <c r="J12" s="3">
        <f t="shared" si="0"/>
        <v>0.54</v>
      </c>
      <c r="K12" s="3">
        <f t="shared" si="0"/>
        <v>1.4700000000000002</v>
      </c>
      <c r="L12" s="3">
        <f t="shared" si="0"/>
        <v>256.99</v>
      </c>
      <c r="M12" s="3">
        <f t="shared" si="0"/>
        <v>605.18999999999994</v>
      </c>
      <c r="N12" s="3">
        <f t="shared" si="0"/>
        <v>46.940000000000005</v>
      </c>
      <c r="O12" s="3">
        <f t="shared" si="0"/>
        <v>5.18</v>
      </c>
    </row>
    <row r="13" spans="1:15" x14ac:dyDescent="0.25">
      <c r="A13" s="52" t="s">
        <v>21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30" x14ac:dyDescent="0.25">
      <c r="A14" s="2">
        <v>42</v>
      </c>
      <c r="B14" s="3" t="s">
        <v>148</v>
      </c>
      <c r="C14" s="2">
        <v>100</v>
      </c>
      <c r="D14" s="2">
        <v>0.8</v>
      </c>
      <c r="E14" s="2">
        <v>0.1</v>
      </c>
      <c r="F14" s="2">
        <v>2.6</v>
      </c>
      <c r="G14" s="2">
        <v>14</v>
      </c>
      <c r="H14" s="2">
        <v>7.0000000000000007E-2</v>
      </c>
      <c r="I14" s="2">
        <v>10</v>
      </c>
      <c r="J14" s="2">
        <v>9.73</v>
      </c>
      <c r="K14" s="2">
        <v>0.09</v>
      </c>
      <c r="L14" s="2">
        <v>23</v>
      </c>
      <c r="M14" s="2">
        <v>60.03</v>
      </c>
      <c r="N14" s="2">
        <v>14</v>
      </c>
      <c r="O14" s="2">
        <v>0.06</v>
      </c>
    </row>
    <row r="15" spans="1:15" ht="30" x14ac:dyDescent="0.25">
      <c r="A15" s="2">
        <v>75</v>
      </c>
      <c r="B15" s="3" t="s">
        <v>58</v>
      </c>
      <c r="C15" s="2">
        <v>300</v>
      </c>
      <c r="D15" s="2">
        <v>7.36</v>
      </c>
      <c r="E15" s="2">
        <v>4.4000000000000004</v>
      </c>
      <c r="F15" s="2">
        <v>17.59</v>
      </c>
      <c r="G15" s="2">
        <v>156</v>
      </c>
      <c r="H15" s="2">
        <v>0.28000000000000003</v>
      </c>
      <c r="I15" s="2">
        <v>9.9</v>
      </c>
      <c r="J15" s="2">
        <v>1.65</v>
      </c>
      <c r="K15" s="2">
        <v>0.2</v>
      </c>
      <c r="L15" s="2">
        <v>36.44</v>
      </c>
      <c r="M15" s="2">
        <v>193.35</v>
      </c>
      <c r="N15" s="2">
        <v>36.44</v>
      </c>
      <c r="O15" s="2">
        <v>1.25</v>
      </c>
    </row>
    <row r="16" spans="1:15" x14ac:dyDescent="0.25">
      <c r="A16" s="2">
        <v>39</v>
      </c>
      <c r="B16" s="3" t="s">
        <v>242</v>
      </c>
      <c r="C16" s="2">
        <v>120</v>
      </c>
      <c r="D16" s="2">
        <v>10.48</v>
      </c>
      <c r="E16" s="2">
        <v>15.34</v>
      </c>
      <c r="F16" s="2">
        <v>5.1100000000000003</v>
      </c>
      <c r="G16" s="2">
        <v>201.6</v>
      </c>
      <c r="H16" s="2">
        <v>0.02</v>
      </c>
      <c r="I16" s="2">
        <v>0.86</v>
      </c>
      <c r="J16" s="2">
        <v>0</v>
      </c>
      <c r="K16" s="2">
        <v>2.74</v>
      </c>
      <c r="L16" s="2">
        <v>14.72</v>
      </c>
      <c r="M16" s="2">
        <v>117.77</v>
      </c>
      <c r="N16" s="2">
        <v>18.559999999999999</v>
      </c>
      <c r="O16" s="2">
        <v>1.69</v>
      </c>
    </row>
    <row r="17" spans="1:15" x14ac:dyDescent="0.25">
      <c r="A17" s="2">
        <v>80</v>
      </c>
      <c r="B17" s="3" t="s">
        <v>243</v>
      </c>
      <c r="C17" s="2">
        <v>180</v>
      </c>
      <c r="D17" s="2">
        <v>10.16</v>
      </c>
      <c r="E17" s="2">
        <v>9.02</v>
      </c>
      <c r="F17" s="2">
        <v>49.94</v>
      </c>
      <c r="G17" s="2">
        <v>324.77</v>
      </c>
      <c r="H17" s="2">
        <v>0.2</v>
      </c>
      <c r="I17" s="2">
        <v>0</v>
      </c>
      <c r="J17" s="2">
        <v>0.15</v>
      </c>
      <c r="K17" s="2">
        <v>0.18</v>
      </c>
      <c r="L17" s="2">
        <v>25.25</v>
      </c>
      <c r="M17" s="2">
        <v>132.37</v>
      </c>
      <c r="N17" s="2">
        <v>161.16</v>
      </c>
      <c r="O17" s="2">
        <v>5.46</v>
      </c>
    </row>
    <row r="18" spans="1:15" x14ac:dyDescent="0.25">
      <c r="A18" s="2" t="s">
        <v>199</v>
      </c>
      <c r="B18" s="3" t="s">
        <v>26</v>
      </c>
      <c r="C18" s="2">
        <v>200</v>
      </c>
      <c r="D18" s="2">
        <v>1</v>
      </c>
      <c r="E18" s="2">
        <v>0</v>
      </c>
      <c r="F18" s="2">
        <v>18.2</v>
      </c>
      <c r="G18" s="2">
        <v>76</v>
      </c>
      <c r="H18" s="2">
        <v>0.02</v>
      </c>
      <c r="I18" s="2">
        <v>4</v>
      </c>
      <c r="J18" s="2">
        <v>0</v>
      </c>
      <c r="K18" s="2">
        <v>0.02</v>
      </c>
      <c r="L18" s="2">
        <v>14</v>
      </c>
      <c r="M18" s="2">
        <v>14</v>
      </c>
      <c r="N18" s="2">
        <v>8</v>
      </c>
      <c r="O18" s="2">
        <v>0.6</v>
      </c>
    </row>
    <row r="19" spans="1:15" x14ac:dyDescent="0.25">
      <c r="A19" s="2" t="s">
        <v>199</v>
      </c>
      <c r="B19" s="3" t="s">
        <v>16</v>
      </c>
      <c r="C19" s="2">
        <v>30</v>
      </c>
      <c r="D19" s="2">
        <v>1.47</v>
      </c>
      <c r="E19" s="2">
        <v>0.3</v>
      </c>
      <c r="F19" s="2">
        <v>13.3</v>
      </c>
      <c r="G19" s="2">
        <v>63</v>
      </c>
      <c r="H19" s="2">
        <v>0.03</v>
      </c>
      <c r="I19" s="2" t="s">
        <v>17</v>
      </c>
      <c r="J19" s="2" t="s">
        <v>17</v>
      </c>
      <c r="K19" s="2">
        <v>0.21</v>
      </c>
      <c r="L19" s="2">
        <v>54</v>
      </c>
      <c r="M19" s="2">
        <v>27.6</v>
      </c>
      <c r="N19" s="2">
        <v>6</v>
      </c>
      <c r="O19" s="2">
        <v>0.87</v>
      </c>
    </row>
    <row r="20" spans="1:15" x14ac:dyDescent="0.25">
      <c r="A20" s="2" t="s">
        <v>199</v>
      </c>
      <c r="B20" s="3" t="s">
        <v>27</v>
      </c>
      <c r="C20" s="2">
        <v>30</v>
      </c>
      <c r="D20" s="2">
        <v>1.47</v>
      </c>
      <c r="E20" s="2">
        <v>0.3</v>
      </c>
      <c r="F20" s="2">
        <v>13.3</v>
      </c>
      <c r="G20" s="2">
        <v>63</v>
      </c>
      <c r="H20" s="2">
        <v>0.03</v>
      </c>
      <c r="I20" s="2" t="s">
        <v>17</v>
      </c>
      <c r="J20" s="2" t="s">
        <v>17</v>
      </c>
      <c r="K20" s="2">
        <v>0.21</v>
      </c>
      <c r="L20" s="2">
        <v>54</v>
      </c>
      <c r="M20" s="2">
        <v>27.6</v>
      </c>
      <c r="N20" s="2">
        <v>6</v>
      </c>
      <c r="O20" s="2">
        <v>0.87</v>
      </c>
    </row>
    <row r="21" spans="1:15" x14ac:dyDescent="0.25">
      <c r="A21" s="2" t="s">
        <v>199</v>
      </c>
      <c r="B21" s="3" t="s">
        <v>51</v>
      </c>
      <c r="C21" s="2">
        <v>100</v>
      </c>
      <c r="D21" s="2">
        <v>0.4</v>
      </c>
      <c r="E21" s="2">
        <v>0.3</v>
      </c>
      <c r="F21" s="2">
        <v>10.3</v>
      </c>
      <c r="G21" s="2">
        <v>47</v>
      </c>
      <c r="H21" s="2">
        <v>0.02</v>
      </c>
      <c r="I21" s="2">
        <v>5</v>
      </c>
      <c r="J21" s="2" t="s">
        <v>17</v>
      </c>
      <c r="K21" s="2">
        <v>0.4</v>
      </c>
      <c r="L21" s="2">
        <v>19</v>
      </c>
      <c r="M21" s="2">
        <v>16</v>
      </c>
      <c r="N21" s="2">
        <v>12</v>
      </c>
      <c r="O21" s="2">
        <v>2.2999999999999998</v>
      </c>
    </row>
    <row r="22" spans="1:15" x14ac:dyDescent="0.25">
      <c r="A22" s="2"/>
      <c r="B22" s="39" t="s">
        <v>20</v>
      </c>
      <c r="C22" s="2"/>
      <c r="D22" s="2">
        <f>SUM(D14:D21)</f>
        <v>33.14</v>
      </c>
      <c r="E22" s="2">
        <f t="shared" ref="E22:O22" si="1">SUM(E14:E21)</f>
        <v>29.76</v>
      </c>
      <c r="F22" s="2">
        <f t="shared" si="1"/>
        <v>130.34</v>
      </c>
      <c r="G22" s="2">
        <f t="shared" si="1"/>
        <v>945.37</v>
      </c>
      <c r="H22" s="2">
        <f t="shared" si="1"/>
        <v>0.67000000000000015</v>
      </c>
      <c r="I22" s="2">
        <f t="shared" si="1"/>
        <v>29.759999999999998</v>
      </c>
      <c r="J22" s="2">
        <f t="shared" si="1"/>
        <v>11.530000000000001</v>
      </c>
      <c r="K22" s="2">
        <f t="shared" si="1"/>
        <v>4.0500000000000007</v>
      </c>
      <c r="L22" s="2">
        <f t="shared" si="1"/>
        <v>240.41</v>
      </c>
      <c r="M22" s="2">
        <f t="shared" si="1"/>
        <v>588.72</v>
      </c>
      <c r="N22" s="2">
        <f t="shared" si="1"/>
        <v>262.15999999999997</v>
      </c>
      <c r="O22" s="2">
        <f t="shared" si="1"/>
        <v>13.099999999999998</v>
      </c>
    </row>
    <row r="23" spans="1:15" x14ac:dyDescent="0.25">
      <c r="A23" s="2"/>
      <c r="B23" s="39" t="s">
        <v>36</v>
      </c>
      <c r="C23" s="2"/>
      <c r="D23" s="2">
        <f t="shared" ref="D23:O23" si="2">D12+D22</f>
        <v>65.5</v>
      </c>
      <c r="E23" s="2">
        <f t="shared" si="2"/>
        <v>58.540000000000006</v>
      </c>
      <c r="F23" s="2">
        <f t="shared" si="2"/>
        <v>216.41</v>
      </c>
      <c r="G23" s="2">
        <f t="shared" si="2"/>
        <v>1675.94</v>
      </c>
      <c r="H23" s="2">
        <f t="shared" si="2"/>
        <v>0.89000000000000012</v>
      </c>
      <c r="I23" s="2">
        <f t="shared" si="2"/>
        <v>30.419999999999998</v>
      </c>
      <c r="J23" s="2">
        <f t="shared" si="2"/>
        <v>12.07</v>
      </c>
      <c r="K23" s="2">
        <f t="shared" si="2"/>
        <v>5.5200000000000014</v>
      </c>
      <c r="L23" s="2">
        <f t="shared" si="2"/>
        <v>497.4</v>
      </c>
      <c r="M23" s="2">
        <f t="shared" si="2"/>
        <v>1193.9099999999999</v>
      </c>
      <c r="N23" s="2">
        <f t="shared" si="2"/>
        <v>309.09999999999997</v>
      </c>
      <c r="O23" s="2">
        <f t="shared" si="2"/>
        <v>18.279999999999998</v>
      </c>
    </row>
    <row r="24" spans="1:15" ht="28.5" x14ac:dyDescent="0.25">
      <c r="A24" s="2"/>
      <c r="B24" s="39" t="s">
        <v>29</v>
      </c>
      <c r="C24" s="2"/>
      <c r="D24" s="2">
        <v>46.2</v>
      </c>
      <c r="E24" s="2">
        <v>47.4</v>
      </c>
      <c r="F24" s="2">
        <v>201</v>
      </c>
      <c r="G24" s="2">
        <v>1410</v>
      </c>
      <c r="H24" s="2">
        <v>0.72</v>
      </c>
      <c r="I24" s="2">
        <v>36</v>
      </c>
      <c r="J24" s="2">
        <v>420</v>
      </c>
      <c r="K24" s="2">
        <v>6</v>
      </c>
      <c r="L24" s="2">
        <v>660</v>
      </c>
      <c r="M24" s="2">
        <v>990</v>
      </c>
      <c r="N24" s="2">
        <v>150</v>
      </c>
      <c r="O24" s="2">
        <v>7.2</v>
      </c>
    </row>
    <row r="25" spans="1:15" ht="57" x14ac:dyDescent="0.25">
      <c r="A25" s="2"/>
      <c r="B25" s="39" t="s">
        <v>30</v>
      </c>
      <c r="C25" s="2"/>
      <c r="D25" s="5">
        <f>D23*100/D24</f>
        <v>141.77489177489176</v>
      </c>
      <c r="E25" s="5">
        <f t="shared" ref="E25:O25" si="3">E23*100/E24</f>
        <v>123.50210970464137</v>
      </c>
      <c r="F25" s="5">
        <f t="shared" si="3"/>
        <v>107.66666666666667</v>
      </c>
      <c r="G25" s="5">
        <f t="shared" si="3"/>
        <v>118.86099290780142</v>
      </c>
      <c r="H25" s="5">
        <f t="shared" si="3"/>
        <v>123.61111111111113</v>
      </c>
      <c r="I25" s="5">
        <f t="shared" si="3"/>
        <v>84.5</v>
      </c>
      <c r="J25" s="5">
        <f t="shared" si="3"/>
        <v>2.8738095238095238</v>
      </c>
      <c r="K25" s="5">
        <f t="shared" si="3"/>
        <v>92.000000000000014</v>
      </c>
      <c r="L25" s="5">
        <f t="shared" si="3"/>
        <v>75.36363636363636</v>
      </c>
      <c r="M25" s="5">
        <f t="shared" si="3"/>
        <v>120.59696969696968</v>
      </c>
      <c r="N25" s="5">
        <f t="shared" si="3"/>
        <v>206.06666666666663</v>
      </c>
      <c r="O25" s="5">
        <f t="shared" si="3"/>
        <v>253.88888888888886</v>
      </c>
    </row>
  </sheetData>
  <mergeCells count="10">
    <mergeCell ref="A5:O5"/>
    <mergeCell ref="A13:O13"/>
    <mergeCell ref="A1:O1"/>
    <mergeCell ref="A2:A3"/>
    <mergeCell ref="B2:B3"/>
    <mergeCell ref="C2:C3"/>
    <mergeCell ref="D2:F2"/>
    <mergeCell ref="G2:G3"/>
    <mergeCell ref="H2:K2"/>
    <mergeCell ref="L2:O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3" sqref="K2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workbookViewId="0">
      <selection activeCell="U13" sqref="U13"/>
    </sheetView>
  </sheetViews>
  <sheetFormatPr defaultRowHeight="15" x14ac:dyDescent="0.25"/>
  <cols>
    <col min="1" max="1" width="5" customWidth="1"/>
    <col min="2" max="2" width="23.7109375" customWidth="1"/>
    <col min="3" max="3" width="9.28515625" customWidth="1"/>
    <col min="4" max="4" width="7.28515625" customWidth="1"/>
    <col min="5" max="5" width="6.85546875" customWidth="1"/>
    <col min="6" max="7" width="7.42578125" customWidth="1"/>
    <col min="8" max="8" width="8.28515625" customWidth="1"/>
    <col min="9" max="9" width="8" customWidth="1"/>
    <col min="10" max="10" width="8.28515625" customWidth="1"/>
    <col min="11" max="11" width="8.5703125" customWidth="1"/>
    <col min="12" max="12" width="8.28515625" customWidth="1"/>
    <col min="13" max="13" width="8.85546875" customWidth="1"/>
    <col min="15" max="15" width="8.7109375" customWidth="1"/>
  </cols>
  <sheetData>
    <row r="1" spans="1:15" ht="20.25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x14ac:dyDescent="0.25">
      <c r="A3" s="53" t="s">
        <v>37</v>
      </c>
      <c r="B3" s="50" t="s">
        <v>38</v>
      </c>
      <c r="C3" s="50" t="s">
        <v>39</v>
      </c>
      <c r="D3" s="52" t="s">
        <v>0</v>
      </c>
      <c r="E3" s="52"/>
      <c r="F3" s="52"/>
      <c r="G3" s="50" t="s">
        <v>40</v>
      </c>
      <c r="H3" s="52" t="s">
        <v>1</v>
      </c>
      <c r="I3" s="52"/>
      <c r="J3" s="52"/>
      <c r="K3" s="52"/>
      <c r="L3" s="52" t="s">
        <v>2</v>
      </c>
      <c r="M3" s="52"/>
      <c r="N3" s="52"/>
      <c r="O3" s="52"/>
    </row>
    <row r="4" spans="1:15" x14ac:dyDescent="0.25">
      <c r="A4" s="53"/>
      <c r="B4" s="51"/>
      <c r="C4" s="51"/>
      <c r="D4" s="1" t="s">
        <v>3</v>
      </c>
      <c r="E4" s="1" t="s">
        <v>4</v>
      </c>
      <c r="F4" s="1" t="s">
        <v>5</v>
      </c>
      <c r="G4" s="51"/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</row>
    <row r="5" spans="1:15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</row>
    <row r="6" spans="1:15" ht="22.5" customHeight="1" x14ac:dyDescent="0.25">
      <c r="A6" s="52" t="s">
        <v>14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30" x14ac:dyDescent="0.25">
      <c r="A7" s="2">
        <v>44</v>
      </c>
      <c r="B7" s="3" t="s">
        <v>196</v>
      </c>
      <c r="C7" s="2">
        <v>250</v>
      </c>
      <c r="D7" s="2">
        <v>6.98</v>
      </c>
      <c r="E7" s="2">
        <v>7.5</v>
      </c>
      <c r="F7" s="2">
        <v>24.34</v>
      </c>
      <c r="G7" s="2">
        <v>191</v>
      </c>
      <c r="H7" s="2">
        <v>0.06</v>
      </c>
      <c r="I7" s="2">
        <v>1.1299999999999999</v>
      </c>
      <c r="J7" s="2">
        <v>0.08</v>
      </c>
      <c r="K7" s="2">
        <v>0.17</v>
      </c>
      <c r="L7" s="2">
        <v>214.47</v>
      </c>
      <c r="M7" s="2">
        <v>122.18</v>
      </c>
      <c r="N7" s="2">
        <v>27.7</v>
      </c>
      <c r="O7" s="2">
        <v>0.43</v>
      </c>
    </row>
    <row r="8" spans="1:15" x14ac:dyDescent="0.25">
      <c r="A8" s="2">
        <v>11</v>
      </c>
      <c r="B8" s="3" t="s">
        <v>15</v>
      </c>
      <c r="C8" s="2">
        <v>200</v>
      </c>
      <c r="D8" s="2">
        <v>3.29</v>
      </c>
      <c r="E8" s="2">
        <v>3.5</v>
      </c>
      <c r="F8" s="2">
        <v>24.86</v>
      </c>
      <c r="G8" s="2">
        <v>144</v>
      </c>
      <c r="H8" s="2">
        <v>7.0000000000000007E-2</v>
      </c>
      <c r="I8" s="2">
        <v>1.3</v>
      </c>
      <c r="J8" s="2">
        <v>0.05</v>
      </c>
      <c r="K8" s="2">
        <v>0.28000000000000003</v>
      </c>
      <c r="L8" s="2">
        <v>12.16</v>
      </c>
      <c r="M8" s="2">
        <v>22.5</v>
      </c>
      <c r="N8" s="2">
        <v>34.799999999999997</v>
      </c>
      <c r="O8" s="2">
        <v>0.9</v>
      </c>
    </row>
    <row r="9" spans="1:15" x14ac:dyDescent="0.25">
      <c r="A9" s="2" t="s">
        <v>199</v>
      </c>
      <c r="B9" s="3" t="s">
        <v>16</v>
      </c>
      <c r="C9" s="2">
        <v>30</v>
      </c>
      <c r="D9" s="2">
        <v>1.47</v>
      </c>
      <c r="E9" s="2">
        <v>0.3</v>
      </c>
      <c r="F9" s="2">
        <v>13.3</v>
      </c>
      <c r="G9" s="2">
        <v>63</v>
      </c>
      <c r="H9" s="2">
        <v>0.03</v>
      </c>
      <c r="I9" s="2" t="s">
        <v>17</v>
      </c>
      <c r="J9" s="2" t="s">
        <v>17</v>
      </c>
      <c r="K9" s="2">
        <v>0.21</v>
      </c>
      <c r="L9" s="2">
        <v>54</v>
      </c>
      <c r="M9" s="2">
        <v>27.6</v>
      </c>
      <c r="N9" s="2">
        <v>6</v>
      </c>
      <c r="O9" s="2">
        <v>0.87</v>
      </c>
    </row>
    <row r="10" spans="1:15" x14ac:dyDescent="0.25">
      <c r="A10" s="2">
        <v>3</v>
      </c>
      <c r="B10" s="3" t="s">
        <v>18</v>
      </c>
      <c r="C10" s="2">
        <v>12</v>
      </c>
      <c r="D10" s="2">
        <v>0.06</v>
      </c>
      <c r="E10" s="2">
        <v>9.9</v>
      </c>
      <c r="F10" s="2">
        <v>0.1</v>
      </c>
      <c r="G10" s="2">
        <v>89.76</v>
      </c>
      <c r="H10" s="2" t="s">
        <v>17</v>
      </c>
      <c r="I10" s="2" t="s">
        <v>17</v>
      </c>
      <c r="J10" s="2">
        <v>0.03</v>
      </c>
      <c r="K10" s="2">
        <v>0.04</v>
      </c>
      <c r="L10" s="2">
        <v>0.6</v>
      </c>
      <c r="M10" s="2">
        <v>0.95</v>
      </c>
      <c r="N10" s="2">
        <v>0.02</v>
      </c>
      <c r="O10" s="2">
        <v>0.01</v>
      </c>
    </row>
    <row r="11" spans="1:15" x14ac:dyDescent="0.25">
      <c r="A11" s="2">
        <v>8</v>
      </c>
      <c r="B11" s="3" t="s">
        <v>19</v>
      </c>
      <c r="C11" s="2">
        <v>15</v>
      </c>
      <c r="D11" s="2">
        <v>3.48</v>
      </c>
      <c r="E11" s="2">
        <v>4.43</v>
      </c>
      <c r="F11" s="2" t="s">
        <v>17</v>
      </c>
      <c r="G11" s="2">
        <v>54.78</v>
      </c>
      <c r="H11" s="2" t="s">
        <v>17</v>
      </c>
      <c r="I11" s="2">
        <v>0.16</v>
      </c>
      <c r="J11" s="2">
        <v>0.03</v>
      </c>
      <c r="K11" s="2">
        <v>0.04</v>
      </c>
      <c r="L11" s="2">
        <v>80</v>
      </c>
      <c r="M11" s="2">
        <v>42.3</v>
      </c>
      <c r="N11" s="2">
        <v>4</v>
      </c>
      <c r="O11" s="2">
        <v>0.09</v>
      </c>
    </row>
    <row r="12" spans="1:15" x14ac:dyDescent="0.25">
      <c r="A12" s="2"/>
      <c r="B12" s="1" t="s">
        <v>20</v>
      </c>
      <c r="C12" s="2"/>
      <c r="D12" s="2">
        <v>15.28</v>
      </c>
      <c r="E12" s="2">
        <v>25.63</v>
      </c>
      <c r="F12" s="2">
        <v>62.6</v>
      </c>
      <c r="G12" s="2">
        <v>542.54</v>
      </c>
      <c r="H12" s="2">
        <v>0.16</v>
      </c>
      <c r="I12" s="2">
        <v>2.59</v>
      </c>
      <c r="J12" s="2">
        <v>0.19</v>
      </c>
      <c r="K12" s="2">
        <v>0.74</v>
      </c>
      <c r="L12" s="2">
        <v>361.23</v>
      </c>
      <c r="M12" s="2">
        <v>215.53</v>
      </c>
      <c r="N12" s="2">
        <v>72.52</v>
      </c>
      <c r="O12" s="2">
        <v>2.6</v>
      </c>
    </row>
    <row r="13" spans="1:15" ht="22.5" customHeight="1" x14ac:dyDescent="0.25">
      <c r="A13" s="52" t="s">
        <v>21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30" x14ac:dyDescent="0.25">
      <c r="A14" s="2">
        <v>82</v>
      </c>
      <c r="B14" s="3" t="s">
        <v>200</v>
      </c>
      <c r="C14" s="2">
        <v>110</v>
      </c>
      <c r="D14" s="2">
        <v>1.88</v>
      </c>
      <c r="E14" s="2">
        <v>8.09</v>
      </c>
      <c r="F14" s="2">
        <v>10.119999999999999</v>
      </c>
      <c r="G14" s="2">
        <v>121</v>
      </c>
      <c r="H14" s="2">
        <v>0.05</v>
      </c>
      <c r="I14" s="2">
        <v>9.1999999999999993</v>
      </c>
      <c r="J14" s="2">
        <v>0.74</v>
      </c>
      <c r="K14" s="2">
        <v>0.04</v>
      </c>
      <c r="L14" s="2">
        <v>46.55</v>
      </c>
      <c r="M14" s="2">
        <v>38.6</v>
      </c>
      <c r="N14" s="2">
        <v>26.93</v>
      </c>
      <c r="O14" s="2">
        <v>1.76</v>
      </c>
    </row>
    <row r="15" spans="1:15" x14ac:dyDescent="0.25">
      <c r="A15" s="2"/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30" x14ac:dyDescent="0.25">
      <c r="A16" s="2">
        <v>6</v>
      </c>
      <c r="B16" s="3" t="s">
        <v>24</v>
      </c>
      <c r="C16" s="2">
        <v>300</v>
      </c>
      <c r="D16" s="2">
        <v>6.34</v>
      </c>
      <c r="E16" s="2">
        <v>4.01</v>
      </c>
      <c r="F16" s="2">
        <v>25.5</v>
      </c>
      <c r="G16" s="2">
        <v>154</v>
      </c>
      <c r="H16" s="2">
        <v>0.34</v>
      </c>
      <c r="I16" s="2">
        <v>6.97</v>
      </c>
      <c r="J16" s="2">
        <v>1.75</v>
      </c>
      <c r="K16" s="2">
        <v>0.11</v>
      </c>
      <c r="L16" s="2">
        <v>36.33</v>
      </c>
      <c r="M16" s="2">
        <v>157.36000000000001</v>
      </c>
      <c r="N16" s="2">
        <v>42.3</v>
      </c>
      <c r="O16" s="2">
        <v>2.4300000000000002</v>
      </c>
    </row>
    <row r="17" spans="1:15" x14ac:dyDescent="0.25">
      <c r="A17" s="2">
        <v>50</v>
      </c>
      <c r="B17" s="3" t="s">
        <v>195</v>
      </c>
      <c r="C17" s="2">
        <v>100</v>
      </c>
      <c r="D17" s="2">
        <v>15.05</v>
      </c>
      <c r="E17" s="2">
        <v>11.81</v>
      </c>
      <c r="F17" s="2">
        <v>9.48</v>
      </c>
      <c r="G17" s="2">
        <v>216</v>
      </c>
      <c r="H17" s="2">
        <v>0.11</v>
      </c>
      <c r="I17" s="2">
        <v>0.17</v>
      </c>
      <c r="J17" s="2">
        <v>0.09</v>
      </c>
      <c r="K17" s="2">
        <v>0.35</v>
      </c>
      <c r="L17" s="2">
        <v>39.39</v>
      </c>
      <c r="M17" s="2">
        <v>269.10000000000002</v>
      </c>
      <c r="N17" s="2">
        <v>18.440000000000001</v>
      </c>
      <c r="O17" s="2">
        <v>1.35</v>
      </c>
    </row>
    <row r="18" spans="1:15" x14ac:dyDescent="0.25">
      <c r="A18" s="2">
        <v>10</v>
      </c>
      <c r="B18" s="3" t="s">
        <v>25</v>
      </c>
      <c r="C18" s="2">
        <v>180</v>
      </c>
      <c r="D18" s="2">
        <v>3.91</v>
      </c>
      <c r="E18" s="2">
        <v>5.99</v>
      </c>
      <c r="F18" s="2">
        <v>25.64</v>
      </c>
      <c r="G18" s="2">
        <v>172.17</v>
      </c>
      <c r="H18" s="2">
        <v>0.2</v>
      </c>
      <c r="I18" s="2">
        <v>22.6</v>
      </c>
      <c r="J18" s="2">
        <v>0.15</v>
      </c>
      <c r="K18" s="2">
        <v>0.18</v>
      </c>
      <c r="L18" s="2">
        <v>53.72</v>
      </c>
      <c r="M18" s="2">
        <v>132.37</v>
      </c>
      <c r="N18" s="2">
        <v>37.69</v>
      </c>
      <c r="O18" s="2">
        <v>1.27</v>
      </c>
    </row>
    <row r="19" spans="1:15" ht="30" x14ac:dyDescent="0.25">
      <c r="A19" s="2">
        <v>84</v>
      </c>
      <c r="B19" s="3" t="s">
        <v>201</v>
      </c>
      <c r="C19" s="2">
        <v>35</v>
      </c>
      <c r="D19" s="2">
        <v>1.1499999999999999</v>
      </c>
      <c r="E19" s="2">
        <v>10.33</v>
      </c>
      <c r="F19" s="2">
        <v>4.49</v>
      </c>
      <c r="G19" s="2">
        <v>110.84</v>
      </c>
      <c r="H19" s="2">
        <v>0</v>
      </c>
      <c r="I19" s="2">
        <v>0.04</v>
      </c>
      <c r="J19" s="2">
        <v>0.1</v>
      </c>
      <c r="K19" s="2">
        <v>0.02</v>
      </c>
      <c r="L19" s="2">
        <v>29.4</v>
      </c>
      <c r="M19" s="2">
        <v>6.61</v>
      </c>
      <c r="N19" s="2">
        <v>3.18</v>
      </c>
      <c r="O19" s="2">
        <v>0.13</v>
      </c>
    </row>
    <row r="20" spans="1:15" x14ac:dyDescent="0.25">
      <c r="A20" s="2">
        <v>14</v>
      </c>
      <c r="B20" s="3" t="s">
        <v>26</v>
      </c>
      <c r="C20" s="2">
        <v>200</v>
      </c>
      <c r="D20" s="2">
        <v>1</v>
      </c>
      <c r="E20" s="2">
        <v>0</v>
      </c>
      <c r="F20" s="2">
        <v>18.2</v>
      </c>
      <c r="G20" s="2">
        <v>76</v>
      </c>
      <c r="H20" s="2">
        <v>0.02</v>
      </c>
      <c r="I20" s="2">
        <v>4</v>
      </c>
      <c r="J20" s="2">
        <v>0</v>
      </c>
      <c r="K20" s="2">
        <v>0.02</v>
      </c>
      <c r="L20" s="2">
        <v>14</v>
      </c>
      <c r="M20" s="2">
        <v>14</v>
      </c>
      <c r="N20" s="2">
        <v>8</v>
      </c>
      <c r="O20" s="2">
        <v>0.6</v>
      </c>
    </row>
    <row r="21" spans="1:15" x14ac:dyDescent="0.25">
      <c r="A21" s="2" t="s">
        <v>199</v>
      </c>
      <c r="B21" s="3" t="s">
        <v>16</v>
      </c>
      <c r="C21" s="2">
        <v>30</v>
      </c>
      <c r="D21" s="2">
        <v>1.47</v>
      </c>
      <c r="E21" s="2">
        <v>0.3</v>
      </c>
      <c r="F21" s="2">
        <v>13.3</v>
      </c>
      <c r="G21" s="2">
        <v>63</v>
      </c>
      <c r="H21" s="2">
        <v>0.03</v>
      </c>
      <c r="I21" s="2" t="s">
        <v>17</v>
      </c>
      <c r="J21" s="2" t="s">
        <v>17</v>
      </c>
      <c r="K21" s="2">
        <v>0.21</v>
      </c>
      <c r="L21" s="2">
        <v>54</v>
      </c>
      <c r="M21" s="2">
        <v>27.6</v>
      </c>
      <c r="N21" s="2">
        <v>6</v>
      </c>
      <c r="O21" s="2">
        <v>0.87</v>
      </c>
    </row>
    <row r="22" spans="1:15" x14ac:dyDescent="0.25">
      <c r="A22" s="2" t="s">
        <v>199</v>
      </c>
      <c r="B22" s="3" t="s">
        <v>27</v>
      </c>
      <c r="C22" s="2">
        <v>30</v>
      </c>
      <c r="D22" s="2">
        <v>1.47</v>
      </c>
      <c r="E22" s="2">
        <v>0.3</v>
      </c>
      <c r="F22" s="2">
        <v>13.3</v>
      </c>
      <c r="G22" s="2">
        <v>63</v>
      </c>
      <c r="H22" s="2">
        <v>0.03</v>
      </c>
      <c r="I22" s="2" t="s">
        <v>17</v>
      </c>
      <c r="J22" s="2" t="s">
        <v>17</v>
      </c>
      <c r="K22" s="2">
        <v>0.21</v>
      </c>
      <c r="L22" s="2">
        <v>54</v>
      </c>
      <c r="M22" s="2">
        <v>27.6</v>
      </c>
      <c r="N22" s="2">
        <v>6</v>
      </c>
      <c r="O22" s="2">
        <v>0.87</v>
      </c>
    </row>
    <row r="23" spans="1:15" x14ac:dyDescent="0.25">
      <c r="A23" s="2"/>
      <c r="B23" s="1" t="s">
        <v>20</v>
      </c>
      <c r="C23" s="2"/>
      <c r="D23" s="2">
        <v>63.07</v>
      </c>
      <c r="E23" s="2">
        <v>40.83</v>
      </c>
      <c r="F23" s="2">
        <v>120.03</v>
      </c>
      <c r="G23" s="2">
        <v>976.01</v>
      </c>
      <c r="H23" s="2">
        <v>0.97</v>
      </c>
      <c r="I23" s="2">
        <v>69.3</v>
      </c>
      <c r="J23" s="2">
        <v>3.48</v>
      </c>
      <c r="K23" s="2">
        <v>0.85</v>
      </c>
      <c r="L23" s="2">
        <v>276.22000000000003</v>
      </c>
      <c r="M23" s="2">
        <v>795.82</v>
      </c>
      <c r="N23" s="2">
        <v>226.87</v>
      </c>
      <c r="O23" s="2">
        <v>11.73</v>
      </c>
    </row>
    <row r="24" spans="1:15" x14ac:dyDescent="0.25">
      <c r="A24" s="2"/>
      <c r="B24" s="1" t="s">
        <v>28</v>
      </c>
      <c r="C24" s="2"/>
      <c r="D24" s="2">
        <f>D12+D23</f>
        <v>78.349999999999994</v>
      </c>
      <c r="E24" s="2">
        <f t="shared" ref="E24:O24" si="0">E12+E23</f>
        <v>66.459999999999994</v>
      </c>
      <c r="F24" s="2">
        <f t="shared" si="0"/>
        <v>182.63</v>
      </c>
      <c r="G24" s="2">
        <f t="shared" si="0"/>
        <v>1518.55</v>
      </c>
      <c r="H24" s="2">
        <f t="shared" si="0"/>
        <v>1.1299999999999999</v>
      </c>
      <c r="I24" s="2">
        <f t="shared" si="0"/>
        <v>71.89</v>
      </c>
      <c r="J24" s="2">
        <f t="shared" si="0"/>
        <v>3.67</v>
      </c>
      <c r="K24" s="2">
        <f t="shared" si="0"/>
        <v>1.5899999999999999</v>
      </c>
      <c r="L24" s="2">
        <f t="shared" si="0"/>
        <v>637.45000000000005</v>
      </c>
      <c r="M24" s="2">
        <f t="shared" si="0"/>
        <v>1011.35</v>
      </c>
      <c r="N24" s="2">
        <f t="shared" si="0"/>
        <v>299.39</v>
      </c>
      <c r="O24" s="2">
        <f t="shared" si="0"/>
        <v>14.33</v>
      </c>
    </row>
    <row r="25" spans="1:15" ht="28.5" x14ac:dyDescent="0.25">
      <c r="A25" s="2"/>
      <c r="B25" s="1" t="s">
        <v>29</v>
      </c>
      <c r="C25" s="2"/>
      <c r="D25" s="2">
        <v>46.2</v>
      </c>
      <c r="E25" s="2">
        <v>47.4</v>
      </c>
      <c r="F25" s="2">
        <v>201</v>
      </c>
      <c r="G25" s="2">
        <v>1410</v>
      </c>
      <c r="H25" s="2">
        <v>0.72</v>
      </c>
      <c r="I25" s="2">
        <v>36</v>
      </c>
      <c r="J25" s="2">
        <v>420</v>
      </c>
      <c r="K25" s="2">
        <v>6</v>
      </c>
      <c r="L25" s="2">
        <v>660</v>
      </c>
      <c r="M25" s="2">
        <v>990</v>
      </c>
      <c r="N25" s="2">
        <v>150</v>
      </c>
      <c r="O25" s="2">
        <v>7.2</v>
      </c>
    </row>
    <row r="26" spans="1:15" ht="57" x14ac:dyDescent="0.25">
      <c r="A26" s="2"/>
      <c r="B26" s="1" t="s">
        <v>30</v>
      </c>
      <c r="C26" s="2"/>
      <c r="D26" s="5">
        <f>D24*100/D25</f>
        <v>169.58874458874456</v>
      </c>
      <c r="E26" s="5">
        <f t="shared" ref="E26:O26" si="1">E24*100/E25</f>
        <v>140.21097046413502</v>
      </c>
      <c r="F26" s="5">
        <f t="shared" si="1"/>
        <v>90.860696517412933</v>
      </c>
      <c r="G26" s="5">
        <f t="shared" si="1"/>
        <v>107.69858156028369</v>
      </c>
      <c r="H26" s="5">
        <f t="shared" si="1"/>
        <v>156.94444444444443</v>
      </c>
      <c r="I26" s="5">
        <f t="shared" si="1"/>
        <v>199.69444444444446</v>
      </c>
      <c r="J26" s="5">
        <f t="shared" si="1"/>
        <v>0.87380952380952381</v>
      </c>
      <c r="K26" s="5">
        <f t="shared" si="1"/>
        <v>26.5</v>
      </c>
      <c r="L26" s="5">
        <f t="shared" si="1"/>
        <v>96.583333333333343</v>
      </c>
      <c r="M26" s="5">
        <f t="shared" si="1"/>
        <v>102.15656565656566</v>
      </c>
      <c r="N26" s="5">
        <f t="shared" si="1"/>
        <v>199.59333333333333</v>
      </c>
      <c r="O26" s="5">
        <f t="shared" si="1"/>
        <v>199.02777777777777</v>
      </c>
    </row>
    <row r="27" spans="1:15" s="4" customFormat="1" x14ac:dyDescent="0.25"/>
    <row r="28" spans="1:15" s="4" customFormat="1" x14ac:dyDescent="0.25"/>
    <row r="29" spans="1:15" s="4" customFormat="1" x14ac:dyDescent="0.25"/>
    <row r="30" spans="1:15" s="4" customFormat="1" ht="0.75" customHeight="1" x14ac:dyDescent="0.25"/>
    <row r="31" spans="1:15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ht="28.5" customHeight="1" x14ac:dyDescent="0.25">
      <c r="A33" s="53" t="s">
        <v>37</v>
      </c>
      <c r="B33" s="50" t="s">
        <v>38</v>
      </c>
      <c r="C33" s="50" t="s">
        <v>39</v>
      </c>
      <c r="D33" s="52" t="s">
        <v>0</v>
      </c>
      <c r="E33" s="52"/>
      <c r="F33" s="52"/>
      <c r="G33" s="50" t="s">
        <v>40</v>
      </c>
      <c r="H33" s="52" t="s">
        <v>1</v>
      </c>
      <c r="I33" s="52"/>
      <c r="J33" s="52"/>
      <c r="K33" s="52"/>
      <c r="L33" s="52" t="s">
        <v>2</v>
      </c>
      <c r="M33" s="52"/>
      <c r="N33" s="52"/>
      <c r="O33" s="52"/>
    </row>
    <row r="34" spans="1:15" x14ac:dyDescent="0.25">
      <c r="A34" s="53"/>
      <c r="B34" s="51"/>
      <c r="C34" s="51"/>
      <c r="D34" s="1" t="s">
        <v>3</v>
      </c>
      <c r="E34" s="1" t="s">
        <v>4</v>
      </c>
      <c r="F34" s="1" t="s">
        <v>5</v>
      </c>
      <c r="G34" s="51"/>
      <c r="H34" s="1" t="s">
        <v>6</v>
      </c>
      <c r="I34" s="1" t="s">
        <v>7</v>
      </c>
      <c r="J34" s="1" t="s">
        <v>8</v>
      </c>
      <c r="K34" s="1" t="s">
        <v>9</v>
      </c>
      <c r="L34" s="1" t="s">
        <v>10</v>
      </c>
      <c r="M34" s="1" t="s">
        <v>11</v>
      </c>
      <c r="N34" s="1" t="s">
        <v>12</v>
      </c>
      <c r="O34" s="1" t="s">
        <v>13</v>
      </c>
    </row>
    <row r="35" spans="1:15" x14ac:dyDescent="0.25">
      <c r="A35" s="1">
        <v>1</v>
      </c>
      <c r="B35" s="1">
        <v>2</v>
      </c>
      <c r="C35" s="1">
        <v>3</v>
      </c>
      <c r="D35" s="1">
        <v>4</v>
      </c>
      <c r="E35" s="1">
        <v>5</v>
      </c>
      <c r="F35" s="1">
        <v>6</v>
      </c>
      <c r="G35" s="1">
        <v>7</v>
      </c>
      <c r="H35" s="1">
        <v>8</v>
      </c>
      <c r="I35" s="1">
        <v>9</v>
      </c>
      <c r="J35" s="1">
        <v>10</v>
      </c>
      <c r="K35" s="1">
        <v>11</v>
      </c>
      <c r="L35" s="1">
        <v>12</v>
      </c>
      <c r="M35" s="1">
        <v>13</v>
      </c>
      <c r="N35" s="1">
        <v>14</v>
      </c>
      <c r="O35" s="1">
        <v>15</v>
      </c>
    </row>
    <row r="36" spans="1:15" ht="19.5" customHeight="1" x14ac:dyDescent="0.25">
      <c r="A36" s="52" t="s">
        <v>14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</row>
    <row r="37" spans="1:15" x14ac:dyDescent="0.25">
      <c r="A37" s="2">
        <v>87</v>
      </c>
      <c r="B37" s="3" t="s">
        <v>197</v>
      </c>
      <c r="C37" s="2">
        <v>250</v>
      </c>
      <c r="D37" s="2">
        <v>9.6300000000000008</v>
      </c>
      <c r="E37" s="2">
        <v>10.73</v>
      </c>
      <c r="F37" s="2">
        <v>51.13</v>
      </c>
      <c r="G37" s="2">
        <v>340</v>
      </c>
      <c r="H37" s="2">
        <v>0.12</v>
      </c>
      <c r="I37" s="2">
        <v>1.81</v>
      </c>
      <c r="J37" s="2">
        <v>0.16</v>
      </c>
      <c r="K37" s="2">
        <v>0.3</v>
      </c>
      <c r="L37" s="2">
        <v>178.3</v>
      </c>
      <c r="M37" s="2">
        <v>209.53</v>
      </c>
      <c r="N37" s="2">
        <v>29.4</v>
      </c>
      <c r="O37" s="2">
        <v>0.68</v>
      </c>
    </row>
    <row r="38" spans="1:15" x14ac:dyDescent="0.25">
      <c r="A38" s="2">
        <v>2</v>
      </c>
      <c r="B38" s="3" t="s">
        <v>31</v>
      </c>
      <c r="C38" s="2">
        <v>200</v>
      </c>
      <c r="D38" s="2">
        <v>3.4</v>
      </c>
      <c r="E38" s="2">
        <v>3.5</v>
      </c>
      <c r="F38" s="2">
        <v>24.96</v>
      </c>
      <c r="G38" s="2">
        <v>142</v>
      </c>
      <c r="H38" s="2">
        <v>7.0000000000000007E-2</v>
      </c>
      <c r="I38" s="2">
        <v>1.3</v>
      </c>
      <c r="J38" s="2">
        <v>0.05</v>
      </c>
      <c r="K38" s="2">
        <v>0.27</v>
      </c>
      <c r="L38" s="2">
        <v>120.6</v>
      </c>
      <c r="M38" s="2">
        <v>162</v>
      </c>
      <c r="N38" s="2">
        <v>14</v>
      </c>
      <c r="O38" s="2">
        <v>0.12</v>
      </c>
    </row>
    <row r="39" spans="1:15" x14ac:dyDescent="0.25">
      <c r="A39" s="2" t="s">
        <v>199</v>
      </c>
      <c r="B39" s="3" t="s">
        <v>16</v>
      </c>
      <c r="C39" s="2">
        <v>30</v>
      </c>
      <c r="D39" s="2">
        <v>1.47</v>
      </c>
      <c r="E39" s="2">
        <v>0.3</v>
      </c>
      <c r="F39" s="2">
        <v>13.3</v>
      </c>
      <c r="G39" s="2">
        <v>63</v>
      </c>
      <c r="H39" s="2">
        <v>0.03</v>
      </c>
      <c r="I39" s="2" t="s">
        <v>17</v>
      </c>
      <c r="J39" s="2" t="s">
        <v>17</v>
      </c>
      <c r="K39" s="2">
        <v>0.21</v>
      </c>
      <c r="L39" s="2">
        <v>54</v>
      </c>
      <c r="M39" s="2">
        <v>27.6</v>
      </c>
      <c r="N39" s="2">
        <v>6</v>
      </c>
      <c r="O39" s="2">
        <v>0.87</v>
      </c>
    </row>
    <row r="40" spans="1:15" x14ac:dyDescent="0.25">
      <c r="A40" s="2">
        <v>3</v>
      </c>
      <c r="B40" s="3" t="s">
        <v>18</v>
      </c>
      <c r="C40" s="2">
        <v>12</v>
      </c>
      <c r="D40" s="2">
        <v>0.06</v>
      </c>
      <c r="E40" s="2">
        <v>9.9</v>
      </c>
      <c r="F40" s="2">
        <v>0.1</v>
      </c>
      <c r="G40" s="2">
        <v>89.76</v>
      </c>
      <c r="H40" s="2" t="s">
        <v>17</v>
      </c>
      <c r="I40" s="2" t="s">
        <v>17</v>
      </c>
      <c r="J40" s="2">
        <v>0.03</v>
      </c>
      <c r="K40" s="2">
        <v>0.04</v>
      </c>
      <c r="L40" s="2">
        <v>0.6</v>
      </c>
      <c r="M40" s="2">
        <v>0.95</v>
      </c>
      <c r="N40" s="2">
        <v>0.02</v>
      </c>
      <c r="O40" s="2">
        <v>0.01</v>
      </c>
    </row>
    <row r="41" spans="1:15" x14ac:dyDescent="0.25">
      <c r="A41" s="2">
        <v>8</v>
      </c>
      <c r="B41" s="3" t="s">
        <v>19</v>
      </c>
      <c r="C41" s="2">
        <v>15</v>
      </c>
      <c r="D41" s="2">
        <v>3.48</v>
      </c>
      <c r="E41" s="2">
        <v>4.43</v>
      </c>
      <c r="F41" s="2" t="s">
        <v>17</v>
      </c>
      <c r="G41" s="2">
        <v>54.78</v>
      </c>
      <c r="H41" s="2" t="s">
        <v>17</v>
      </c>
      <c r="I41" s="2">
        <v>0.16</v>
      </c>
      <c r="J41" s="2">
        <v>0.03</v>
      </c>
      <c r="K41" s="2">
        <v>0.04</v>
      </c>
      <c r="L41" s="2">
        <v>80</v>
      </c>
      <c r="M41" s="2">
        <v>42.3</v>
      </c>
      <c r="N41" s="2">
        <v>4</v>
      </c>
      <c r="O41" s="2">
        <v>0.09</v>
      </c>
    </row>
    <row r="42" spans="1:15" x14ac:dyDescent="0.25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1" t="s">
        <v>20</v>
      </c>
      <c r="C43" s="2"/>
      <c r="D43" s="2">
        <v>18.04</v>
      </c>
      <c r="E43" s="2">
        <v>28.86</v>
      </c>
      <c r="F43" s="2">
        <v>89.49</v>
      </c>
      <c r="G43" s="2">
        <v>689.54</v>
      </c>
      <c r="H43" s="2">
        <v>0.35</v>
      </c>
      <c r="I43" s="2">
        <v>3.27</v>
      </c>
      <c r="J43" s="2">
        <v>0.67</v>
      </c>
      <c r="K43" s="2">
        <v>1.1499999999999999</v>
      </c>
      <c r="L43" s="2">
        <v>433.5</v>
      </c>
      <c r="M43" s="2">
        <v>442.38</v>
      </c>
      <c r="N43" s="2">
        <v>92.39</v>
      </c>
      <c r="O43" s="2">
        <v>4.3</v>
      </c>
    </row>
    <row r="44" spans="1:15" ht="20.25" customHeight="1" x14ac:dyDescent="0.25">
      <c r="A44" s="54" t="s">
        <v>21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6"/>
    </row>
    <row r="45" spans="1:15" x14ac:dyDescent="0.25">
      <c r="A45" s="2">
        <v>54</v>
      </c>
      <c r="B45" s="3" t="s">
        <v>32</v>
      </c>
      <c r="C45" s="2">
        <v>100</v>
      </c>
      <c r="D45" s="2">
        <v>2.85</v>
      </c>
      <c r="E45" s="2">
        <v>13.35</v>
      </c>
      <c r="F45" s="2">
        <v>11.55</v>
      </c>
      <c r="G45" s="2">
        <v>110</v>
      </c>
      <c r="H45" s="2">
        <v>2.2000000000000002</v>
      </c>
      <c r="I45" s="2">
        <v>10.5</v>
      </c>
      <c r="J45" s="2">
        <v>1380</v>
      </c>
      <c r="K45" s="2">
        <v>0.03</v>
      </c>
      <c r="L45" s="2">
        <v>61.5</v>
      </c>
      <c r="M45" s="2">
        <v>55.5</v>
      </c>
      <c r="N45" s="2">
        <v>22.5</v>
      </c>
      <c r="O45" s="2">
        <v>1.05</v>
      </c>
    </row>
    <row r="46" spans="1:15" x14ac:dyDescent="0.25">
      <c r="A46" s="2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30" x14ac:dyDescent="0.25">
      <c r="A47" s="2">
        <v>61</v>
      </c>
      <c r="B47" s="3" t="s">
        <v>48</v>
      </c>
      <c r="C47" s="2">
        <v>300</v>
      </c>
      <c r="D47" s="2">
        <v>3.32</v>
      </c>
      <c r="E47" s="2">
        <v>3.96</v>
      </c>
      <c r="F47" s="2">
        <v>27</v>
      </c>
      <c r="G47" s="2">
        <v>148</v>
      </c>
      <c r="H47" s="2">
        <v>0.14000000000000001</v>
      </c>
      <c r="I47" s="2">
        <v>9.9</v>
      </c>
      <c r="J47" s="2">
        <v>1.6</v>
      </c>
      <c r="K47" s="2">
        <v>0.11</v>
      </c>
      <c r="L47" s="2">
        <v>19.440000000000001</v>
      </c>
      <c r="M47" s="2">
        <v>28.86</v>
      </c>
      <c r="N47" s="2">
        <v>28.86</v>
      </c>
      <c r="O47" s="2">
        <v>1.19</v>
      </c>
    </row>
    <row r="48" spans="1:15" x14ac:dyDescent="0.25">
      <c r="A48" s="2">
        <v>637</v>
      </c>
      <c r="B48" s="3" t="s">
        <v>33</v>
      </c>
      <c r="C48" s="2">
        <v>100</v>
      </c>
      <c r="D48" s="2">
        <v>15.83</v>
      </c>
      <c r="E48" s="2">
        <v>10.199999999999999</v>
      </c>
      <c r="F48" s="2">
        <v>1.96</v>
      </c>
      <c r="G48" s="2">
        <v>154.69</v>
      </c>
      <c r="H48" s="2">
        <v>0.04</v>
      </c>
      <c r="I48" s="2">
        <v>0.42</v>
      </c>
      <c r="J48" s="2">
        <v>15</v>
      </c>
      <c r="K48" s="2">
        <v>0.13</v>
      </c>
      <c r="L48" s="2">
        <v>29.25</v>
      </c>
      <c r="M48" s="2">
        <v>107.25</v>
      </c>
      <c r="N48" s="2">
        <v>15</v>
      </c>
      <c r="O48" s="2">
        <v>1.76</v>
      </c>
    </row>
    <row r="49" spans="1:15" ht="30" x14ac:dyDescent="0.25">
      <c r="A49" s="2">
        <v>84</v>
      </c>
      <c r="B49" s="3" t="s">
        <v>201</v>
      </c>
      <c r="C49" s="2">
        <v>35</v>
      </c>
      <c r="D49" s="2">
        <v>1.1499999999999999</v>
      </c>
      <c r="E49" s="2">
        <v>10.33</v>
      </c>
      <c r="F49" s="2">
        <v>4.49</v>
      </c>
      <c r="G49" s="2">
        <v>110.84</v>
      </c>
      <c r="H49" s="2">
        <v>0</v>
      </c>
      <c r="I49" s="2">
        <v>0.04</v>
      </c>
      <c r="J49" s="2">
        <v>0.1</v>
      </c>
      <c r="K49" s="2">
        <v>0.02</v>
      </c>
      <c r="L49" s="2">
        <v>29.4</v>
      </c>
      <c r="M49" s="2">
        <v>6.61</v>
      </c>
      <c r="N49" s="2">
        <v>3.18</v>
      </c>
      <c r="O49" s="2">
        <v>0.13</v>
      </c>
    </row>
    <row r="50" spans="1:15" ht="30" x14ac:dyDescent="0.25">
      <c r="A50" s="2">
        <v>24</v>
      </c>
      <c r="B50" s="3" t="s">
        <v>34</v>
      </c>
      <c r="C50" s="2">
        <v>210</v>
      </c>
      <c r="D50" s="2">
        <v>7.68</v>
      </c>
      <c r="E50" s="2">
        <v>6.17</v>
      </c>
      <c r="F50" s="2">
        <v>44.89</v>
      </c>
      <c r="G50" s="2">
        <v>255.21</v>
      </c>
      <c r="H50" s="2">
        <v>0.1</v>
      </c>
      <c r="I50" s="2">
        <v>0</v>
      </c>
      <c r="J50" s="2">
        <v>0.1</v>
      </c>
      <c r="K50" s="2">
        <v>0.03</v>
      </c>
      <c r="L50" s="2">
        <v>8.68</v>
      </c>
      <c r="M50" s="2">
        <v>50.62</v>
      </c>
      <c r="N50" s="2">
        <v>10.85</v>
      </c>
      <c r="O50" s="2">
        <v>1.06</v>
      </c>
    </row>
    <row r="51" spans="1:15" x14ac:dyDescent="0.25">
      <c r="A51" s="2">
        <v>14</v>
      </c>
      <c r="B51" s="3" t="s">
        <v>26</v>
      </c>
      <c r="C51" s="2">
        <v>200</v>
      </c>
      <c r="D51" s="2">
        <v>1</v>
      </c>
      <c r="E51" s="2">
        <v>0</v>
      </c>
      <c r="F51" s="2">
        <v>18.2</v>
      </c>
      <c r="G51" s="2">
        <v>76</v>
      </c>
      <c r="H51" s="2">
        <v>0.02</v>
      </c>
      <c r="I51" s="2">
        <v>4</v>
      </c>
      <c r="J51" s="2">
        <v>0</v>
      </c>
      <c r="K51" s="2">
        <v>0.02</v>
      </c>
      <c r="L51" s="2">
        <v>14</v>
      </c>
      <c r="M51" s="2">
        <v>14</v>
      </c>
      <c r="N51" s="2">
        <v>8</v>
      </c>
      <c r="O51" s="2">
        <v>0.6</v>
      </c>
    </row>
    <row r="52" spans="1:15" x14ac:dyDescent="0.25">
      <c r="A52" s="2" t="s">
        <v>199</v>
      </c>
      <c r="B52" s="3" t="s">
        <v>16</v>
      </c>
      <c r="C52" s="2">
        <v>30</v>
      </c>
      <c r="D52" s="2">
        <v>1.47</v>
      </c>
      <c r="E52" s="2">
        <v>0.3</v>
      </c>
      <c r="F52" s="2">
        <v>13.3</v>
      </c>
      <c r="G52" s="2">
        <v>63</v>
      </c>
      <c r="H52" s="2">
        <v>0.03</v>
      </c>
      <c r="I52" s="2" t="s">
        <v>17</v>
      </c>
      <c r="J52" s="2" t="s">
        <v>17</v>
      </c>
      <c r="K52" s="2">
        <v>0.21</v>
      </c>
      <c r="L52" s="2">
        <v>54</v>
      </c>
      <c r="M52" s="2">
        <v>27.6</v>
      </c>
      <c r="N52" s="2">
        <v>6</v>
      </c>
      <c r="O52" s="2">
        <v>0.87</v>
      </c>
    </row>
    <row r="53" spans="1:15" x14ac:dyDescent="0.25">
      <c r="A53" s="2" t="s">
        <v>199</v>
      </c>
      <c r="B53" s="3" t="s">
        <v>27</v>
      </c>
      <c r="C53" s="2">
        <v>30</v>
      </c>
      <c r="D53" s="2">
        <v>1.47</v>
      </c>
      <c r="E53" s="2">
        <v>0.3</v>
      </c>
      <c r="F53" s="2">
        <v>13.3</v>
      </c>
      <c r="G53" s="2">
        <v>63</v>
      </c>
      <c r="H53" s="2">
        <v>0.03</v>
      </c>
      <c r="I53" s="2" t="s">
        <v>17</v>
      </c>
      <c r="J53" s="2" t="s">
        <v>17</v>
      </c>
      <c r="K53" s="2">
        <v>0.21</v>
      </c>
      <c r="L53" s="2">
        <v>54</v>
      </c>
      <c r="M53" s="2">
        <v>27.6</v>
      </c>
      <c r="N53" s="2">
        <v>6</v>
      </c>
      <c r="O53" s="2">
        <v>0.87</v>
      </c>
    </row>
    <row r="54" spans="1:15" x14ac:dyDescent="0.25">
      <c r="A54" s="2"/>
      <c r="B54" s="3" t="s">
        <v>35</v>
      </c>
      <c r="C54" s="2">
        <v>100</v>
      </c>
      <c r="D54" s="2">
        <v>1.5</v>
      </c>
      <c r="E54" s="2">
        <v>0.5</v>
      </c>
      <c r="F54" s="2">
        <v>21</v>
      </c>
      <c r="G54" s="2">
        <v>144</v>
      </c>
      <c r="H54" s="2">
        <v>0.04</v>
      </c>
      <c r="I54" s="2">
        <v>10</v>
      </c>
      <c r="J54" s="2" t="s">
        <v>17</v>
      </c>
      <c r="K54" s="2">
        <v>0.4</v>
      </c>
      <c r="L54" s="2">
        <v>8</v>
      </c>
      <c r="M54" s="2">
        <v>28</v>
      </c>
      <c r="N54" s="2">
        <v>23.5</v>
      </c>
      <c r="O54" s="2">
        <v>0.6</v>
      </c>
    </row>
    <row r="55" spans="1:15" x14ac:dyDescent="0.25">
      <c r="A55" s="2"/>
      <c r="B55" s="1" t="s">
        <v>20</v>
      </c>
      <c r="C55" s="2"/>
      <c r="D55" s="2">
        <v>36.270000000000003</v>
      </c>
      <c r="E55" s="2">
        <v>45.11</v>
      </c>
      <c r="F55" s="2">
        <v>157.9</v>
      </c>
      <c r="G55" s="2">
        <v>1208.7</v>
      </c>
      <c r="H55" s="2">
        <v>2.72</v>
      </c>
      <c r="I55" s="2">
        <v>49.37</v>
      </c>
      <c r="J55" s="2">
        <v>1382.01</v>
      </c>
      <c r="K55" s="2">
        <v>0.43</v>
      </c>
      <c r="L55" s="2">
        <v>223.75</v>
      </c>
      <c r="M55" s="2">
        <v>534.99</v>
      </c>
      <c r="N55" s="2">
        <v>42</v>
      </c>
      <c r="O55" s="2">
        <v>8.89</v>
      </c>
    </row>
    <row r="56" spans="1:15" x14ac:dyDescent="0.25">
      <c r="A56" s="2"/>
      <c r="B56" s="1" t="s">
        <v>36</v>
      </c>
      <c r="C56" s="2"/>
      <c r="D56" s="2">
        <f>D43+D55</f>
        <v>54.31</v>
      </c>
      <c r="E56" s="2">
        <f t="shared" ref="E56:O56" si="2">E43+E55</f>
        <v>73.97</v>
      </c>
      <c r="F56" s="2">
        <f t="shared" si="2"/>
        <v>247.39</v>
      </c>
      <c r="G56" s="2">
        <f t="shared" si="2"/>
        <v>1898.24</v>
      </c>
      <c r="H56" s="2">
        <f t="shared" si="2"/>
        <v>3.0700000000000003</v>
      </c>
      <c r="I56" s="2">
        <f t="shared" si="2"/>
        <v>52.64</v>
      </c>
      <c r="J56" s="2">
        <f t="shared" si="2"/>
        <v>1382.68</v>
      </c>
      <c r="K56" s="2">
        <f t="shared" si="2"/>
        <v>1.5799999999999998</v>
      </c>
      <c r="L56" s="2">
        <f t="shared" si="2"/>
        <v>657.25</v>
      </c>
      <c r="M56" s="2">
        <f t="shared" si="2"/>
        <v>977.37</v>
      </c>
      <c r="N56" s="2">
        <f t="shared" si="2"/>
        <v>134.38999999999999</v>
      </c>
      <c r="O56" s="2">
        <f t="shared" si="2"/>
        <v>13.190000000000001</v>
      </c>
    </row>
    <row r="57" spans="1:15" ht="19.5" customHeight="1" x14ac:dyDescent="0.25">
      <c r="A57" s="2"/>
      <c r="B57" s="1" t="s">
        <v>29</v>
      </c>
      <c r="C57" s="2"/>
      <c r="D57" s="2">
        <v>46.2</v>
      </c>
      <c r="E57" s="2">
        <v>47.4</v>
      </c>
      <c r="F57" s="2">
        <v>201</v>
      </c>
      <c r="G57" s="2">
        <v>1410</v>
      </c>
      <c r="H57" s="2">
        <v>0.72</v>
      </c>
      <c r="I57" s="2">
        <v>36</v>
      </c>
      <c r="J57" s="2">
        <v>420</v>
      </c>
      <c r="K57" s="2">
        <v>6</v>
      </c>
      <c r="L57" s="2">
        <v>660</v>
      </c>
      <c r="M57" s="2">
        <v>990</v>
      </c>
      <c r="N57" s="2">
        <v>150</v>
      </c>
      <c r="O57" s="2">
        <v>7.2</v>
      </c>
    </row>
    <row r="58" spans="1:15" ht="51" customHeight="1" x14ac:dyDescent="0.25">
      <c r="A58" s="2"/>
      <c r="B58" s="1" t="s">
        <v>30</v>
      </c>
      <c r="C58" s="2"/>
      <c r="D58" s="5">
        <f>D56*100/D57</f>
        <v>117.55411255411255</v>
      </c>
      <c r="E58" s="5">
        <f t="shared" ref="E58:O58" si="3">E56*100/E57</f>
        <v>156.05485232067511</v>
      </c>
      <c r="F58" s="5">
        <f t="shared" si="3"/>
        <v>123.07960199004975</v>
      </c>
      <c r="G58" s="5">
        <f t="shared" si="3"/>
        <v>134.62695035460993</v>
      </c>
      <c r="H58" s="5">
        <f t="shared" si="3"/>
        <v>426.38888888888891</v>
      </c>
      <c r="I58" s="5">
        <f t="shared" si="3"/>
        <v>146.22222222222223</v>
      </c>
      <c r="J58" s="5">
        <f t="shared" si="3"/>
        <v>329.20952380952383</v>
      </c>
      <c r="K58" s="5">
        <f t="shared" si="3"/>
        <v>26.333333333333329</v>
      </c>
      <c r="L58" s="5">
        <f t="shared" si="3"/>
        <v>99.583333333333329</v>
      </c>
      <c r="M58" s="5">
        <f t="shared" si="3"/>
        <v>98.724242424242419</v>
      </c>
      <c r="N58" s="5">
        <f t="shared" si="3"/>
        <v>89.59333333333332</v>
      </c>
      <c r="O58" s="5">
        <f t="shared" si="3"/>
        <v>183.19444444444449</v>
      </c>
    </row>
    <row r="60" spans="1:15" ht="14.25" customHeight="1" x14ac:dyDescent="0.25"/>
    <row r="61" spans="1:15" hidden="1" x14ac:dyDescent="0.25"/>
    <row r="62" spans="1:15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</row>
    <row r="63" spans="1:15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</row>
    <row r="64" spans="1:15" ht="15" customHeight="1" x14ac:dyDescent="0.25">
      <c r="A64" s="53" t="s">
        <v>37</v>
      </c>
      <c r="B64" s="50" t="s">
        <v>38</v>
      </c>
      <c r="C64" s="50" t="s">
        <v>39</v>
      </c>
      <c r="D64" s="52" t="s">
        <v>0</v>
      </c>
      <c r="E64" s="52"/>
      <c r="F64" s="52"/>
      <c r="G64" s="50" t="s">
        <v>40</v>
      </c>
      <c r="H64" s="52" t="s">
        <v>1</v>
      </c>
      <c r="I64" s="52"/>
      <c r="J64" s="52"/>
      <c r="K64" s="52"/>
      <c r="L64" s="52" t="s">
        <v>2</v>
      </c>
      <c r="M64" s="52"/>
      <c r="N64" s="52"/>
      <c r="O64" s="52"/>
    </row>
    <row r="65" spans="1:15" x14ac:dyDescent="0.25">
      <c r="A65" s="53"/>
      <c r="B65" s="51"/>
      <c r="C65" s="51"/>
      <c r="D65" s="1" t="s">
        <v>3</v>
      </c>
      <c r="E65" s="1" t="s">
        <v>4</v>
      </c>
      <c r="F65" s="1" t="s">
        <v>5</v>
      </c>
      <c r="G65" s="51"/>
      <c r="H65" s="1" t="s">
        <v>6</v>
      </c>
      <c r="I65" s="1" t="s">
        <v>7</v>
      </c>
      <c r="J65" s="1" t="s">
        <v>8</v>
      </c>
      <c r="K65" s="1" t="s">
        <v>9</v>
      </c>
      <c r="L65" s="1" t="s">
        <v>10</v>
      </c>
      <c r="M65" s="1" t="s">
        <v>11</v>
      </c>
      <c r="N65" s="1" t="s">
        <v>12</v>
      </c>
      <c r="O65" s="1" t="s">
        <v>13</v>
      </c>
    </row>
    <row r="66" spans="1:15" x14ac:dyDescent="0.25">
      <c r="A66" s="1">
        <v>1</v>
      </c>
      <c r="B66" s="1">
        <v>2</v>
      </c>
      <c r="C66" s="1">
        <v>3</v>
      </c>
      <c r="D66" s="1">
        <v>4</v>
      </c>
      <c r="E66" s="1">
        <v>5</v>
      </c>
      <c r="F66" s="1">
        <v>6</v>
      </c>
      <c r="G66" s="1">
        <v>7</v>
      </c>
      <c r="H66" s="1">
        <v>8</v>
      </c>
      <c r="I66" s="1">
        <v>9</v>
      </c>
      <c r="J66" s="1">
        <v>10</v>
      </c>
      <c r="K66" s="1">
        <v>11</v>
      </c>
      <c r="L66" s="1">
        <v>12</v>
      </c>
      <c r="M66" s="1">
        <v>13</v>
      </c>
      <c r="N66" s="1">
        <v>14</v>
      </c>
      <c r="O66" s="1">
        <v>15</v>
      </c>
    </row>
    <row r="67" spans="1:15" x14ac:dyDescent="0.25">
      <c r="A67" s="52" t="s">
        <v>14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</row>
    <row r="68" spans="1:15" ht="30" x14ac:dyDescent="0.25">
      <c r="A68" s="2">
        <v>95</v>
      </c>
      <c r="B68" s="3" t="s">
        <v>41</v>
      </c>
      <c r="C68" s="2" t="s">
        <v>202</v>
      </c>
      <c r="D68" s="2">
        <v>32.82</v>
      </c>
      <c r="E68" s="2">
        <v>26.97</v>
      </c>
      <c r="F68" s="2">
        <v>50.5</v>
      </c>
      <c r="G68" s="2">
        <v>597</v>
      </c>
      <c r="H68" s="2">
        <v>0.15</v>
      </c>
      <c r="I68" s="2">
        <v>0.66</v>
      </c>
      <c r="J68" s="2">
        <v>14.7</v>
      </c>
      <c r="K68" s="2">
        <v>0.64</v>
      </c>
      <c r="L68" s="2">
        <v>387.11</v>
      </c>
      <c r="M68" s="2">
        <v>70.5</v>
      </c>
      <c r="N68" s="2">
        <v>49.92</v>
      </c>
      <c r="O68" s="36"/>
    </row>
    <row r="69" spans="1:15" x14ac:dyDescent="0.25">
      <c r="A69" s="2">
        <v>11</v>
      </c>
      <c r="B69" s="3" t="s">
        <v>15</v>
      </c>
      <c r="C69" s="2">
        <v>200</v>
      </c>
      <c r="D69" s="2">
        <v>3.29</v>
      </c>
      <c r="E69" s="2">
        <v>3.5</v>
      </c>
      <c r="F69" s="2">
        <v>24.86</v>
      </c>
      <c r="G69" s="2">
        <v>144</v>
      </c>
      <c r="H69" s="2">
        <v>7.0000000000000007E-2</v>
      </c>
      <c r="I69" s="2">
        <v>1.3</v>
      </c>
      <c r="J69" s="2">
        <v>0.05</v>
      </c>
      <c r="K69" s="2">
        <v>0.28000000000000003</v>
      </c>
      <c r="L69" s="2">
        <v>12.16</v>
      </c>
      <c r="M69" s="2">
        <v>22.5</v>
      </c>
      <c r="N69" s="2">
        <v>34.799999999999997</v>
      </c>
      <c r="O69" s="2">
        <v>0.9</v>
      </c>
    </row>
    <row r="70" spans="1:15" x14ac:dyDescent="0.25">
      <c r="A70" s="2" t="s">
        <v>199</v>
      </c>
      <c r="B70" s="3" t="s">
        <v>16</v>
      </c>
      <c r="C70" s="2">
        <v>30</v>
      </c>
      <c r="D70" s="2">
        <v>1.47</v>
      </c>
      <c r="E70" s="2">
        <v>0.3</v>
      </c>
      <c r="F70" s="2">
        <v>13.3</v>
      </c>
      <c r="G70" s="2">
        <v>63</v>
      </c>
      <c r="H70" s="2">
        <v>0.03</v>
      </c>
      <c r="I70" s="2" t="s">
        <v>17</v>
      </c>
      <c r="J70" s="2" t="s">
        <v>17</v>
      </c>
      <c r="K70" s="2">
        <v>0.21</v>
      </c>
      <c r="L70" s="2">
        <v>54</v>
      </c>
      <c r="M70" s="2">
        <v>27.6</v>
      </c>
      <c r="N70" s="2">
        <v>6</v>
      </c>
      <c r="O70" s="2">
        <v>0.87</v>
      </c>
    </row>
    <row r="71" spans="1:15" x14ac:dyDescent="0.25">
      <c r="A71" s="2">
        <v>3</v>
      </c>
      <c r="B71" s="3" t="s">
        <v>18</v>
      </c>
      <c r="C71" s="2">
        <v>12</v>
      </c>
      <c r="D71" s="2">
        <v>0.06</v>
      </c>
      <c r="E71" s="2">
        <v>9.9</v>
      </c>
      <c r="F71" s="2">
        <v>0.1</v>
      </c>
      <c r="G71" s="2">
        <v>89.76</v>
      </c>
      <c r="H71" s="2" t="s">
        <v>17</v>
      </c>
      <c r="I71" s="2" t="s">
        <v>17</v>
      </c>
      <c r="J71" s="2">
        <v>0.03</v>
      </c>
      <c r="K71" s="2">
        <v>0.04</v>
      </c>
      <c r="L71" s="2">
        <v>0.6</v>
      </c>
      <c r="M71" s="2">
        <v>0.95</v>
      </c>
      <c r="N71" s="2">
        <v>0.02</v>
      </c>
      <c r="O71" s="2">
        <v>0.01</v>
      </c>
    </row>
    <row r="72" spans="1:15" x14ac:dyDescent="0.25">
      <c r="A72" s="2">
        <v>8</v>
      </c>
      <c r="B72" s="3" t="s">
        <v>19</v>
      </c>
      <c r="C72" s="2">
        <v>15</v>
      </c>
      <c r="D72" s="2">
        <v>3.48</v>
      </c>
      <c r="E72" s="2">
        <v>4.43</v>
      </c>
      <c r="F72" s="2" t="s">
        <v>17</v>
      </c>
      <c r="G72" s="2">
        <v>54.78</v>
      </c>
      <c r="H72" s="2" t="s">
        <v>17</v>
      </c>
      <c r="I72" s="2">
        <v>0.16</v>
      </c>
      <c r="J72" s="2">
        <v>0.03</v>
      </c>
      <c r="K72" s="2">
        <v>0.04</v>
      </c>
      <c r="L72" s="2">
        <v>80</v>
      </c>
      <c r="M72" s="2">
        <v>42.3</v>
      </c>
      <c r="N72" s="2">
        <v>4</v>
      </c>
      <c r="O72" s="2">
        <v>0.09</v>
      </c>
    </row>
    <row r="73" spans="1:15" x14ac:dyDescent="0.25">
      <c r="A73" s="2"/>
      <c r="B73" s="1" t="s">
        <v>20</v>
      </c>
      <c r="C73" s="2"/>
      <c r="D73" s="2">
        <v>41.12</v>
      </c>
      <c r="E73" s="2">
        <v>45.1</v>
      </c>
      <c r="F73" s="2">
        <v>88.76</v>
      </c>
      <c r="G73" s="2">
        <v>948.57</v>
      </c>
      <c r="H73" s="2">
        <v>0.36</v>
      </c>
      <c r="I73" s="2">
        <v>3.58</v>
      </c>
      <c r="J73" s="2">
        <v>14.89</v>
      </c>
      <c r="K73" s="2">
        <v>1</v>
      </c>
      <c r="L73" s="2">
        <v>506.85</v>
      </c>
      <c r="M73" s="2">
        <v>432.65</v>
      </c>
      <c r="N73" s="2">
        <v>83.39</v>
      </c>
      <c r="O73" s="2">
        <v>15.1815</v>
      </c>
    </row>
    <row r="74" spans="1:15" x14ac:dyDescent="0.25">
      <c r="A74" s="52" t="s">
        <v>21</v>
      </c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</row>
    <row r="75" spans="1:15" ht="30" x14ac:dyDescent="0.25">
      <c r="A75" s="2">
        <v>42</v>
      </c>
      <c r="B75" s="3" t="s">
        <v>148</v>
      </c>
      <c r="C75" s="2">
        <v>100</v>
      </c>
      <c r="D75" s="2">
        <v>0.8</v>
      </c>
      <c r="E75" s="2">
        <v>0.1</v>
      </c>
      <c r="F75" s="2">
        <v>2.6</v>
      </c>
      <c r="G75" s="2">
        <v>14</v>
      </c>
      <c r="H75" s="2">
        <v>7.0000000000000007E-2</v>
      </c>
      <c r="I75" s="2">
        <v>10</v>
      </c>
      <c r="J75" s="2">
        <v>9.73</v>
      </c>
      <c r="K75" s="2">
        <v>0.09</v>
      </c>
      <c r="L75" s="2">
        <v>23</v>
      </c>
      <c r="M75" s="2">
        <v>60.03</v>
      </c>
      <c r="N75" s="2">
        <v>14</v>
      </c>
      <c r="O75" s="2">
        <v>0.06</v>
      </c>
    </row>
    <row r="76" spans="1:15" x14ac:dyDescent="0.25">
      <c r="A76" s="2"/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30" x14ac:dyDescent="0.25">
      <c r="A77" s="2">
        <v>28</v>
      </c>
      <c r="B77" s="3" t="s">
        <v>43</v>
      </c>
      <c r="C77" s="2">
        <v>309</v>
      </c>
      <c r="D77" s="2">
        <v>2.25</v>
      </c>
      <c r="E77" s="2">
        <v>6.15</v>
      </c>
      <c r="F77" s="2">
        <v>11.75</v>
      </c>
      <c r="G77" s="2">
        <v>124</v>
      </c>
      <c r="H77" s="2">
        <v>0.09</v>
      </c>
      <c r="I77" s="2">
        <v>11.73</v>
      </c>
      <c r="J77" s="2">
        <v>1.66</v>
      </c>
      <c r="K77" s="2">
        <v>0.1</v>
      </c>
      <c r="L77" s="2">
        <v>49.19</v>
      </c>
      <c r="M77" s="2">
        <v>89.95</v>
      </c>
      <c r="N77" s="2">
        <v>29.77</v>
      </c>
      <c r="O77" s="2">
        <v>1.36</v>
      </c>
    </row>
    <row r="78" spans="1:15" x14ac:dyDescent="0.25">
      <c r="A78" s="2">
        <v>43</v>
      </c>
      <c r="B78" s="3" t="s">
        <v>198</v>
      </c>
      <c r="C78" s="2">
        <v>100</v>
      </c>
      <c r="D78" s="2">
        <v>15.17</v>
      </c>
      <c r="E78" s="2">
        <v>11.25</v>
      </c>
      <c r="F78" s="2">
        <v>15.79</v>
      </c>
      <c r="G78" s="2">
        <v>223</v>
      </c>
      <c r="H78" s="2">
        <v>0.11</v>
      </c>
      <c r="I78" s="2">
        <v>2.2999999999999998</v>
      </c>
      <c r="J78" s="2">
        <v>0.16</v>
      </c>
      <c r="K78" s="2">
        <v>0.18</v>
      </c>
      <c r="L78" s="2">
        <v>39.22</v>
      </c>
      <c r="M78" s="2">
        <v>175.32</v>
      </c>
      <c r="N78" s="2">
        <v>26.66</v>
      </c>
      <c r="O78" s="2">
        <v>1.32</v>
      </c>
    </row>
    <row r="79" spans="1:15" ht="30" x14ac:dyDescent="0.25">
      <c r="A79" s="2">
        <v>84</v>
      </c>
      <c r="B79" s="3" t="s">
        <v>201</v>
      </c>
      <c r="C79" s="2">
        <v>35</v>
      </c>
      <c r="D79" s="2">
        <v>1.1499999999999999</v>
      </c>
      <c r="E79" s="2">
        <v>10.33</v>
      </c>
      <c r="F79" s="2">
        <v>4.49</v>
      </c>
      <c r="G79" s="2">
        <v>110.84</v>
      </c>
      <c r="H79" s="2">
        <v>0</v>
      </c>
      <c r="I79" s="2">
        <v>0.04</v>
      </c>
      <c r="J79" s="2">
        <v>0.1</v>
      </c>
      <c r="K79" s="2">
        <v>0.02</v>
      </c>
      <c r="L79" s="2">
        <v>29.4</v>
      </c>
      <c r="M79" s="2">
        <v>6.61</v>
      </c>
      <c r="N79" s="2">
        <v>3.18</v>
      </c>
      <c r="O79" s="2">
        <v>0.13</v>
      </c>
    </row>
    <row r="80" spans="1:15" x14ac:dyDescent="0.25">
      <c r="A80" s="2">
        <v>10</v>
      </c>
      <c r="B80" s="3" t="s">
        <v>25</v>
      </c>
      <c r="C80" s="2">
        <v>180</v>
      </c>
      <c r="D80" s="2">
        <v>3.91</v>
      </c>
      <c r="E80" s="2">
        <v>5.99</v>
      </c>
      <c r="F80" s="2">
        <v>25.64</v>
      </c>
      <c r="G80" s="2">
        <v>172.17</v>
      </c>
      <c r="H80" s="2">
        <v>0.2</v>
      </c>
      <c r="I80" s="2">
        <v>22.6</v>
      </c>
      <c r="J80" s="2">
        <v>0.15</v>
      </c>
      <c r="K80" s="2">
        <v>0.18</v>
      </c>
      <c r="L80" s="2">
        <v>53.72</v>
      </c>
      <c r="M80" s="2">
        <v>132.37</v>
      </c>
      <c r="N80" s="2">
        <v>37.69</v>
      </c>
      <c r="O80" s="2">
        <v>1.27</v>
      </c>
    </row>
    <row r="81" spans="1:15" x14ac:dyDescent="0.25">
      <c r="A81" s="2">
        <v>14</v>
      </c>
      <c r="B81" s="3" t="s">
        <v>26</v>
      </c>
      <c r="C81" s="2">
        <v>200</v>
      </c>
      <c r="D81" s="2">
        <v>1</v>
      </c>
      <c r="E81" s="2">
        <v>0</v>
      </c>
      <c r="F81" s="2">
        <v>18.2</v>
      </c>
      <c r="G81" s="2">
        <v>76</v>
      </c>
      <c r="H81" s="2">
        <v>0.02</v>
      </c>
      <c r="I81" s="2">
        <v>4</v>
      </c>
      <c r="J81" s="2">
        <v>0</v>
      </c>
      <c r="K81" s="2">
        <v>0.02</v>
      </c>
      <c r="L81" s="2">
        <v>14</v>
      </c>
      <c r="M81" s="2">
        <v>14</v>
      </c>
      <c r="N81" s="2">
        <v>8</v>
      </c>
      <c r="O81" s="2">
        <v>0.6</v>
      </c>
    </row>
    <row r="82" spans="1:15" x14ac:dyDescent="0.25">
      <c r="A82" s="2" t="s">
        <v>199</v>
      </c>
      <c r="B82" s="3" t="s">
        <v>16</v>
      </c>
      <c r="C82" s="2">
        <v>30</v>
      </c>
      <c r="D82" s="2">
        <v>1.47</v>
      </c>
      <c r="E82" s="2">
        <v>0.3</v>
      </c>
      <c r="F82" s="2">
        <v>13.3</v>
      </c>
      <c r="G82" s="2">
        <v>63</v>
      </c>
      <c r="H82" s="2">
        <v>0.03</v>
      </c>
      <c r="I82" s="2" t="s">
        <v>17</v>
      </c>
      <c r="J82" s="2" t="s">
        <v>17</v>
      </c>
      <c r="K82" s="2">
        <v>0.21</v>
      </c>
      <c r="L82" s="2">
        <v>54</v>
      </c>
      <c r="M82" s="2">
        <v>27.6</v>
      </c>
      <c r="N82" s="2">
        <v>6</v>
      </c>
      <c r="O82" s="2">
        <v>0.87</v>
      </c>
    </row>
    <row r="83" spans="1:15" x14ac:dyDescent="0.25">
      <c r="A83" s="2" t="s">
        <v>199</v>
      </c>
      <c r="B83" s="3" t="s">
        <v>27</v>
      </c>
      <c r="C83" s="2">
        <v>30</v>
      </c>
      <c r="D83" s="2">
        <v>1.47</v>
      </c>
      <c r="E83" s="2">
        <v>0.3</v>
      </c>
      <c r="F83" s="2">
        <v>13.3</v>
      </c>
      <c r="G83" s="2">
        <v>63</v>
      </c>
      <c r="H83" s="2">
        <v>0.03</v>
      </c>
      <c r="I83" s="2" t="s">
        <v>17</v>
      </c>
      <c r="J83" s="2" t="s">
        <v>17</v>
      </c>
      <c r="K83" s="2">
        <v>0.21</v>
      </c>
      <c r="L83" s="2">
        <v>54</v>
      </c>
      <c r="M83" s="2">
        <v>27.6</v>
      </c>
      <c r="N83" s="2">
        <v>6</v>
      </c>
      <c r="O83" s="2">
        <v>0.87</v>
      </c>
    </row>
    <row r="84" spans="1:15" x14ac:dyDescent="0.25">
      <c r="A84" s="2"/>
      <c r="B84" s="1" t="s">
        <v>20</v>
      </c>
      <c r="C84" s="2"/>
      <c r="D84" s="2">
        <v>108.48</v>
      </c>
      <c r="E84" s="2">
        <f t="shared" ref="E84:N84" si="4">SUM(E75:E83)</f>
        <v>34.419999999999995</v>
      </c>
      <c r="F84" s="2">
        <f t="shared" si="4"/>
        <v>105.07</v>
      </c>
      <c r="G84" s="2">
        <v>1142.56</v>
      </c>
      <c r="H84" s="2">
        <v>0.71</v>
      </c>
      <c r="I84" s="2">
        <f t="shared" si="4"/>
        <v>50.67</v>
      </c>
      <c r="J84" s="2">
        <f t="shared" si="4"/>
        <v>11.8</v>
      </c>
      <c r="K84" s="2">
        <f t="shared" si="4"/>
        <v>1.01</v>
      </c>
      <c r="L84" s="2">
        <f t="shared" si="4"/>
        <v>316.52999999999997</v>
      </c>
      <c r="M84" s="2">
        <f t="shared" si="4"/>
        <v>533.48</v>
      </c>
      <c r="N84" s="2">
        <f t="shared" si="4"/>
        <v>131.30000000000001</v>
      </c>
      <c r="O84" s="2">
        <v>10.59</v>
      </c>
    </row>
    <row r="85" spans="1:15" x14ac:dyDescent="0.25">
      <c r="A85" s="2"/>
      <c r="B85" s="1" t="s">
        <v>36</v>
      </c>
      <c r="C85" s="2"/>
      <c r="D85" s="2">
        <f>D73+D84</f>
        <v>149.6</v>
      </c>
      <c r="E85" s="2">
        <f t="shared" ref="E85:O85" si="5">E73+E84</f>
        <v>79.52</v>
      </c>
      <c r="F85" s="2">
        <f t="shared" si="5"/>
        <v>193.82999999999998</v>
      </c>
      <c r="G85" s="2">
        <f t="shared" si="5"/>
        <v>2091.13</v>
      </c>
      <c r="H85" s="2">
        <f t="shared" si="5"/>
        <v>1.0699999999999998</v>
      </c>
      <c r="I85" s="2">
        <f t="shared" si="5"/>
        <v>54.25</v>
      </c>
      <c r="J85" s="2">
        <f t="shared" si="5"/>
        <v>26.69</v>
      </c>
      <c r="K85" s="2">
        <f t="shared" si="5"/>
        <v>2.0099999999999998</v>
      </c>
      <c r="L85" s="2">
        <f t="shared" si="5"/>
        <v>823.38</v>
      </c>
      <c r="M85" s="2">
        <f t="shared" si="5"/>
        <v>966.13</v>
      </c>
      <c r="N85" s="2">
        <f t="shared" si="5"/>
        <v>214.69</v>
      </c>
      <c r="O85" s="2">
        <f t="shared" si="5"/>
        <v>25.7715</v>
      </c>
    </row>
    <row r="86" spans="1:15" ht="28.5" x14ac:dyDescent="0.25">
      <c r="A86" s="2"/>
      <c r="B86" s="1" t="s">
        <v>29</v>
      </c>
      <c r="C86" s="2"/>
      <c r="D86" s="2">
        <v>46.2</v>
      </c>
      <c r="E86" s="2">
        <v>47.4</v>
      </c>
      <c r="F86" s="2">
        <v>201</v>
      </c>
      <c r="G86" s="2">
        <v>1410</v>
      </c>
      <c r="H86" s="2">
        <v>0.72</v>
      </c>
      <c r="I86" s="2">
        <v>36</v>
      </c>
      <c r="J86" s="2">
        <v>420</v>
      </c>
      <c r="K86" s="2">
        <v>6</v>
      </c>
      <c r="L86" s="2">
        <v>660</v>
      </c>
      <c r="M86" s="2">
        <v>990</v>
      </c>
      <c r="N86" s="2">
        <v>150</v>
      </c>
      <c r="O86" s="2">
        <v>7.2</v>
      </c>
    </row>
    <row r="87" spans="1:15" ht="57" x14ac:dyDescent="0.25">
      <c r="A87" s="2"/>
      <c r="B87" s="1" t="s">
        <v>30</v>
      </c>
      <c r="C87" s="2"/>
      <c r="D87" s="5">
        <f>D85*100/D86</f>
        <v>323.8095238095238</v>
      </c>
      <c r="E87" s="5">
        <f t="shared" ref="E87:O87" si="6">E85*100/E86</f>
        <v>167.76371308016877</v>
      </c>
      <c r="F87" s="5">
        <f t="shared" si="6"/>
        <v>96.432835820895519</v>
      </c>
      <c r="G87" s="5">
        <f t="shared" si="6"/>
        <v>148.30709219858156</v>
      </c>
      <c r="H87" s="5">
        <f t="shared" si="6"/>
        <v>148.61111111111109</v>
      </c>
      <c r="I87" s="5">
        <f t="shared" si="6"/>
        <v>150.69444444444446</v>
      </c>
      <c r="J87" s="5">
        <f t="shared" si="6"/>
        <v>6.3547619047619044</v>
      </c>
      <c r="K87" s="5">
        <f t="shared" si="6"/>
        <v>33.499999999999993</v>
      </c>
      <c r="L87" s="5">
        <f t="shared" si="6"/>
        <v>124.75454545454545</v>
      </c>
      <c r="M87" s="5">
        <f t="shared" si="6"/>
        <v>97.588888888888889</v>
      </c>
      <c r="N87" s="5">
        <f t="shared" si="6"/>
        <v>143.12666666666667</v>
      </c>
      <c r="O87" s="5">
        <f t="shared" si="6"/>
        <v>357.9375</v>
      </c>
    </row>
    <row r="88" spans="1:15" s="4" customFormat="1" x14ac:dyDescent="0.25"/>
    <row r="89" spans="1:15" s="4" customFormat="1" x14ac:dyDescent="0.25"/>
    <row r="90" spans="1:15" s="4" customFormat="1" x14ac:dyDescent="0.25"/>
    <row r="91" spans="1:15" x14ac:dyDescent="0.2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</row>
    <row r="92" spans="1:15" x14ac:dyDescent="0.2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</row>
    <row r="93" spans="1:15" ht="15" customHeight="1" x14ac:dyDescent="0.25">
      <c r="A93" s="53" t="s">
        <v>37</v>
      </c>
      <c r="B93" s="50" t="s">
        <v>38</v>
      </c>
      <c r="C93" s="50" t="s">
        <v>39</v>
      </c>
      <c r="D93" s="52" t="s">
        <v>0</v>
      </c>
      <c r="E93" s="52"/>
      <c r="F93" s="52"/>
      <c r="G93" s="50" t="s">
        <v>40</v>
      </c>
      <c r="H93" s="52" t="s">
        <v>1</v>
      </c>
      <c r="I93" s="52"/>
      <c r="J93" s="52"/>
      <c r="K93" s="52"/>
      <c r="L93" s="52" t="s">
        <v>2</v>
      </c>
      <c r="M93" s="52"/>
      <c r="N93" s="52"/>
      <c r="O93" s="52"/>
    </row>
    <row r="94" spans="1:15" x14ac:dyDescent="0.25">
      <c r="A94" s="53"/>
      <c r="B94" s="51"/>
      <c r="C94" s="51"/>
      <c r="D94" s="1" t="s">
        <v>3</v>
      </c>
      <c r="E94" s="1" t="s">
        <v>4</v>
      </c>
      <c r="F94" s="1" t="s">
        <v>5</v>
      </c>
      <c r="G94" s="51"/>
      <c r="H94" s="1" t="s">
        <v>6</v>
      </c>
      <c r="I94" s="1" t="s">
        <v>7</v>
      </c>
      <c r="J94" s="1" t="s">
        <v>8</v>
      </c>
      <c r="K94" s="1" t="s">
        <v>9</v>
      </c>
      <c r="L94" s="1" t="s">
        <v>10</v>
      </c>
      <c r="M94" s="1" t="s">
        <v>11</v>
      </c>
      <c r="N94" s="1" t="s">
        <v>12</v>
      </c>
      <c r="O94" s="1" t="s">
        <v>13</v>
      </c>
    </row>
    <row r="95" spans="1:15" x14ac:dyDescent="0.25">
      <c r="A95" s="1">
        <v>1</v>
      </c>
      <c r="B95" s="1">
        <v>2</v>
      </c>
      <c r="C95" s="1">
        <v>3</v>
      </c>
      <c r="D95" s="1">
        <v>4</v>
      </c>
      <c r="E95" s="1">
        <v>5</v>
      </c>
      <c r="F95" s="1">
        <v>6</v>
      </c>
      <c r="G95" s="1">
        <v>7</v>
      </c>
      <c r="H95" s="1">
        <v>8</v>
      </c>
      <c r="I95" s="1">
        <v>9</v>
      </c>
      <c r="J95" s="1">
        <v>10</v>
      </c>
      <c r="K95" s="1">
        <v>11</v>
      </c>
      <c r="L95" s="1">
        <v>12</v>
      </c>
      <c r="M95" s="1">
        <v>13</v>
      </c>
      <c r="N95" s="1">
        <v>14</v>
      </c>
      <c r="O95" s="1">
        <v>15</v>
      </c>
    </row>
    <row r="96" spans="1:15" x14ac:dyDescent="0.25">
      <c r="A96" s="52" t="s">
        <v>14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</row>
    <row r="97" spans="1:15" ht="30" x14ac:dyDescent="0.25">
      <c r="A97" s="2">
        <v>31</v>
      </c>
      <c r="B97" s="3" t="s">
        <v>44</v>
      </c>
      <c r="C97" s="2">
        <v>200</v>
      </c>
      <c r="D97" s="2">
        <v>8.69</v>
      </c>
      <c r="E97" s="2">
        <v>9.59</v>
      </c>
      <c r="F97" s="2">
        <v>42.45</v>
      </c>
      <c r="G97" s="2">
        <v>290.39999999999998</v>
      </c>
      <c r="H97" s="2">
        <v>0.21</v>
      </c>
      <c r="I97" s="2">
        <v>1.36</v>
      </c>
      <c r="J97" s="2">
        <v>0.17</v>
      </c>
      <c r="K97" s="2">
        <v>0.3</v>
      </c>
      <c r="L97" s="2">
        <v>139.04</v>
      </c>
      <c r="M97" s="2">
        <v>260.82</v>
      </c>
      <c r="N97" s="2">
        <v>55.94</v>
      </c>
      <c r="O97" s="2">
        <v>1.44</v>
      </c>
    </row>
    <row r="98" spans="1:15" x14ac:dyDescent="0.25">
      <c r="A98" s="2">
        <v>16</v>
      </c>
      <c r="B98" s="3" t="s">
        <v>45</v>
      </c>
      <c r="C98" s="2">
        <v>200</v>
      </c>
      <c r="D98" s="2">
        <v>0.03</v>
      </c>
      <c r="E98" s="2">
        <v>0.01</v>
      </c>
      <c r="F98" s="2">
        <v>24.95</v>
      </c>
      <c r="G98" s="2">
        <v>102</v>
      </c>
      <c r="H98" s="2" t="s">
        <v>17</v>
      </c>
      <c r="I98" s="2">
        <v>0.02</v>
      </c>
      <c r="J98" s="2" t="s">
        <v>17</v>
      </c>
      <c r="K98" s="2">
        <v>0.01</v>
      </c>
      <c r="L98" s="2">
        <v>1.58</v>
      </c>
      <c r="M98" s="2">
        <v>8.24</v>
      </c>
      <c r="N98" s="2">
        <v>0.74</v>
      </c>
      <c r="O98" s="2">
        <v>0.21</v>
      </c>
    </row>
    <row r="99" spans="1:15" x14ac:dyDescent="0.25">
      <c r="A99" s="2">
        <v>4</v>
      </c>
      <c r="B99" s="3" t="s">
        <v>46</v>
      </c>
      <c r="C99" s="2">
        <v>40</v>
      </c>
      <c r="D99" s="2">
        <v>5.0999999999999996</v>
      </c>
      <c r="E99" s="2">
        <v>4.5999999999999996</v>
      </c>
      <c r="F99" s="2">
        <v>0.3</v>
      </c>
      <c r="G99" s="2">
        <v>63</v>
      </c>
      <c r="H99" s="2">
        <v>0.03</v>
      </c>
      <c r="I99" s="2" t="s">
        <v>17</v>
      </c>
      <c r="J99" s="2">
        <v>0.1</v>
      </c>
      <c r="K99" s="2">
        <v>0.18</v>
      </c>
      <c r="L99" s="2">
        <v>22</v>
      </c>
      <c r="M99" s="2">
        <v>76.8</v>
      </c>
      <c r="N99" s="2">
        <v>5</v>
      </c>
      <c r="O99" s="2">
        <v>1</v>
      </c>
    </row>
    <row r="100" spans="1:15" x14ac:dyDescent="0.25">
      <c r="A100" s="2" t="s">
        <v>199</v>
      </c>
      <c r="B100" s="3" t="s">
        <v>16</v>
      </c>
      <c r="C100" s="2">
        <v>30</v>
      </c>
      <c r="D100" s="2">
        <v>1.47</v>
      </c>
      <c r="E100" s="2">
        <v>0.3</v>
      </c>
      <c r="F100" s="2">
        <v>13.3</v>
      </c>
      <c r="G100" s="2">
        <v>63</v>
      </c>
      <c r="H100" s="2">
        <v>0.03</v>
      </c>
      <c r="I100" s="2" t="s">
        <v>17</v>
      </c>
      <c r="J100" s="2" t="s">
        <v>17</v>
      </c>
      <c r="K100" s="2">
        <v>0.21</v>
      </c>
      <c r="L100" s="2">
        <v>54</v>
      </c>
      <c r="M100" s="2">
        <v>27.6</v>
      </c>
      <c r="N100" s="2">
        <v>6</v>
      </c>
      <c r="O100" s="2">
        <v>0.87</v>
      </c>
    </row>
    <row r="101" spans="1:15" x14ac:dyDescent="0.25">
      <c r="A101" s="2">
        <v>3</v>
      </c>
      <c r="B101" s="3" t="s">
        <v>18</v>
      </c>
      <c r="C101" s="2">
        <v>12</v>
      </c>
      <c r="D101" s="2">
        <v>0.06</v>
      </c>
      <c r="E101" s="2">
        <v>9.9</v>
      </c>
      <c r="F101" s="2">
        <v>0.1</v>
      </c>
      <c r="G101" s="2">
        <v>89.76</v>
      </c>
      <c r="H101" s="2" t="s">
        <v>17</v>
      </c>
      <c r="I101" s="2" t="s">
        <v>17</v>
      </c>
      <c r="J101" s="2">
        <v>0.03</v>
      </c>
      <c r="K101" s="2">
        <v>0.04</v>
      </c>
      <c r="L101" s="2">
        <v>0.6</v>
      </c>
      <c r="M101" s="2">
        <v>0.95</v>
      </c>
      <c r="N101" s="2">
        <v>0.02</v>
      </c>
      <c r="O101" s="2">
        <v>0.01</v>
      </c>
    </row>
    <row r="102" spans="1:15" x14ac:dyDescent="0.25">
      <c r="A102" s="2">
        <v>8</v>
      </c>
      <c r="B102" s="3" t="s">
        <v>19</v>
      </c>
      <c r="C102" s="2">
        <v>15</v>
      </c>
      <c r="D102" s="2">
        <v>3.48</v>
      </c>
      <c r="E102" s="2">
        <v>4.43</v>
      </c>
      <c r="F102" s="2" t="s">
        <v>17</v>
      </c>
      <c r="G102" s="2">
        <v>54.78</v>
      </c>
      <c r="H102" s="2" t="s">
        <v>17</v>
      </c>
      <c r="I102" s="2">
        <v>0.16</v>
      </c>
      <c r="J102" s="2">
        <v>0.03</v>
      </c>
      <c r="K102" s="2">
        <v>0.04</v>
      </c>
      <c r="L102" s="2">
        <v>80</v>
      </c>
      <c r="M102" s="2">
        <v>42.3</v>
      </c>
      <c r="N102" s="2">
        <v>4</v>
      </c>
      <c r="O102" s="2">
        <v>0.09</v>
      </c>
    </row>
    <row r="103" spans="1:15" x14ac:dyDescent="0.25">
      <c r="A103" s="2"/>
      <c r="B103" s="1" t="s">
        <v>20</v>
      </c>
      <c r="C103" s="2"/>
      <c r="D103" s="2">
        <v>18.829999999999998</v>
      </c>
      <c r="E103" s="2">
        <v>28.83</v>
      </c>
      <c r="F103" s="2">
        <v>81.099999999999994</v>
      </c>
      <c r="G103" s="2">
        <v>662.94</v>
      </c>
      <c r="H103" s="2">
        <v>0.38</v>
      </c>
      <c r="I103" s="2">
        <v>2.86</v>
      </c>
      <c r="J103" s="2">
        <v>0.41</v>
      </c>
      <c r="K103" s="2">
        <v>0.56999999999999995</v>
      </c>
      <c r="L103" s="2">
        <v>297.22000000000003</v>
      </c>
      <c r="M103" s="2">
        <v>416.71</v>
      </c>
      <c r="N103" s="2">
        <v>71.7</v>
      </c>
      <c r="O103" s="2">
        <v>3.62</v>
      </c>
    </row>
    <row r="104" spans="1:15" x14ac:dyDescent="0.25">
      <c r="A104" s="52" t="s">
        <v>21</v>
      </c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</row>
    <row r="105" spans="1:15" ht="45" x14ac:dyDescent="0.25">
      <c r="A105" s="2">
        <v>96</v>
      </c>
      <c r="B105" s="3" t="s">
        <v>47</v>
      </c>
      <c r="C105" s="2">
        <v>100</v>
      </c>
      <c r="D105" s="2">
        <v>3.1</v>
      </c>
      <c r="E105" s="2">
        <v>0.2</v>
      </c>
      <c r="F105" s="2">
        <v>6.5</v>
      </c>
      <c r="G105" s="2">
        <v>40</v>
      </c>
      <c r="H105" s="2">
        <v>0.17</v>
      </c>
      <c r="I105" s="2">
        <v>10</v>
      </c>
      <c r="J105" s="2">
        <v>0.45</v>
      </c>
      <c r="K105" s="2">
        <v>0.08</v>
      </c>
      <c r="L105" s="2">
        <v>20</v>
      </c>
      <c r="M105" s="2">
        <v>62</v>
      </c>
      <c r="N105" s="2">
        <v>21</v>
      </c>
      <c r="O105" s="2">
        <v>0.74</v>
      </c>
    </row>
    <row r="106" spans="1:15" x14ac:dyDescent="0.25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30" x14ac:dyDescent="0.25">
      <c r="A107" s="2">
        <v>89</v>
      </c>
      <c r="B107" s="3" t="s">
        <v>203</v>
      </c>
      <c r="C107" s="2">
        <v>300</v>
      </c>
      <c r="D107" s="2">
        <v>13.62</v>
      </c>
      <c r="E107" s="2">
        <v>11.37</v>
      </c>
      <c r="F107" s="2">
        <v>26.51</v>
      </c>
      <c r="G107" s="2">
        <v>296</v>
      </c>
      <c r="H107" s="2">
        <v>0.15</v>
      </c>
      <c r="I107" s="2">
        <v>7.16</v>
      </c>
      <c r="J107" s="2">
        <v>2.99</v>
      </c>
      <c r="K107" s="2">
        <v>0.2</v>
      </c>
      <c r="L107" s="2">
        <v>79.790000000000006</v>
      </c>
      <c r="M107" s="2">
        <v>382.35</v>
      </c>
      <c r="N107" s="2">
        <v>34.299999999999997</v>
      </c>
      <c r="O107" s="2">
        <v>1.58</v>
      </c>
    </row>
    <row r="108" spans="1:15" x14ac:dyDescent="0.25">
      <c r="A108" s="2">
        <v>39</v>
      </c>
      <c r="B108" s="3" t="s">
        <v>49</v>
      </c>
      <c r="C108" s="2">
        <v>120</v>
      </c>
      <c r="D108" s="2">
        <v>10.48</v>
      </c>
      <c r="E108" s="2">
        <v>15.34</v>
      </c>
      <c r="F108" s="2">
        <v>5.1100000000000003</v>
      </c>
      <c r="G108" s="2">
        <v>201.6</v>
      </c>
      <c r="H108" s="2">
        <v>0.08</v>
      </c>
      <c r="I108" s="2">
        <v>0.86</v>
      </c>
      <c r="J108" s="2">
        <v>0.12</v>
      </c>
      <c r="K108" s="2">
        <v>0.14000000000000001</v>
      </c>
      <c r="L108" s="2">
        <v>14.72</v>
      </c>
      <c r="M108" s="2">
        <v>17.600000000000001</v>
      </c>
      <c r="N108" s="2">
        <v>18.559999999999999</v>
      </c>
      <c r="O108" s="2">
        <v>1.69</v>
      </c>
    </row>
    <row r="109" spans="1:15" x14ac:dyDescent="0.25">
      <c r="A109" s="2">
        <v>8</v>
      </c>
      <c r="B109" s="3" t="s">
        <v>25</v>
      </c>
      <c r="C109" s="2">
        <v>230</v>
      </c>
      <c r="D109" s="2">
        <v>4.74</v>
      </c>
      <c r="E109" s="2">
        <v>10</v>
      </c>
      <c r="F109" s="2">
        <v>21.98</v>
      </c>
      <c r="G109" s="2">
        <v>200</v>
      </c>
      <c r="H109" s="2">
        <v>0.2</v>
      </c>
      <c r="I109" s="2">
        <v>27.38</v>
      </c>
      <c r="J109" s="2">
        <v>0.15</v>
      </c>
      <c r="K109" s="2">
        <v>0.18</v>
      </c>
      <c r="L109" s="2">
        <v>58.21</v>
      </c>
      <c r="M109" s="2">
        <v>132.37</v>
      </c>
      <c r="N109" s="2">
        <v>42.19</v>
      </c>
      <c r="O109" s="2">
        <v>1.51</v>
      </c>
    </row>
    <row r="110" spans="1:15" x14ac:dyDescent="0.25">
      <c r="A110" s="2">
        <v>30</v>
      </c>
      <c r="B110" s="3" t="s">
        <v>50</v>
      </c>
      <c r="C110" s="2">
        <v>200</v>
      </c>
      <c r="D110" s="2">
        <v>0.15</v>
      </c>
      <c r="E110" s="2">
        <v>0.1</v>
      </c>
      <c r="F110" s="2">
        <v>26.16</v>
      </c>
      <c r="G110" s="2">
        <v>108</v>
      </c>
      <c r="H110" s="2" t="s">
        <v>17</v>
      </c>
      <c r="I110" s="2">
        <v>3</v>
      </c>
      <c r="J110" s="2" t="s">
        <v>17</v>
      </c>
      <c r="K110" s="2" t="s">
        <v>17</v>
      </c>
      <c r="L110" s="2">
        <v>10.25</v>
      </c>
      <c r="M110" s="2" t="s">
        <v>17</v>
      </c>
      <c r="N110" s="2">
        <v>1.4</v>
      </c>
      <c r="O110" s="2">
        <v>0.12</v>
      </c>
    </row>
    <row r="111" spans="1:15" x14ac:dyDescent="0.25">
      <c r="A111" s="2" t="s">
        <v>199</v>
      </c>
      <c r="B111" s="3" t="s">
        <v>16</v>
      </c>
      <c r="C111" s="2">
        <v>30</v>
      </c>
      <c r="D111" s="2">
        <v>1.47</v>
      </c>
      <c r="E111" s="2">
        <v>0.3</v>
      </c>
      <c r="F111" s="2">
        <v>13.3</v>
      </c>
      <c r="G111" s="2">
        <v>63</v>
      </c>
      <c r="H111" s="2">
        <v>0.03</v>
      </c>
      <c r="I111" s="2" t="s">
        <v>17</v>
      </c>
      <c r="J111" s="2" t="s">
        <v>17</v>
      </c>
      <c r="K111" s="2">
        <v>0.21</v>
      </c>
      <c r="L111" s="2">
        <v>54</v>
      </c>
      <c r="M111" s="2">
        <v>27.6</v>
      </c>
      <c r="N111" s="2">
        <v>6</v>
      </c>
      <c r="O111" s="2">
        <v>0.87</v>
      </c>
    </row>
    <row r="112" spans="1:15" x14ac:dyDescent="0.25">
      <c r="A112" s="2" t="s">
        <v>199</v>
      </c>
      <c r="B112" s="3" t="s">
        <v>27</v>
      </c>
      <c r="C112" s="2">
        <v>30</v>
      </c>
      <c r="D112" s="2">
        <v>1.47</v>
      </c>
      <c r="E112" s="2">
        <v>0.3</v>
      </c>
      <c r="F112" s="2">
        <v>13.3</v>
      </c>
      <c r="G112" s="2">
        <v>63</v>
      </c>
      <c r="H112" s="2">
        <v>0.03</v>
      </c>
      <c r="I112" s="2" t="s">
        <v>17</v>
      </c>
      <c r="J112" s="2" t="s">
        <v>17</v>
      </c>
      <c r="K112" s="2">
        <v>0.21</v>
      </c>
      <c r="L112" s="2">
        <v>54</v>
      </c>
      <c r="M112" s="2">
        <v>27.6</v>
      </c>
      <c r="N112" s="2">
        <v>6</v>
      </c>
      <c r="O112" s="2">
        <v>0.87</v>
      </c>
    </row>
    <row r="113" spans="1:15" x14ac:dyDescent="0.25">
      <c r="A113" s="2"/>
      <c r="B113" s="3" t="s">
        <v>51</v>
      </c>
      <c r="C113" s="2">
        <v>150</v>
      </c>
      <c r="D113" s="2">
        <v>1</v>
      </c>
      <c r="E113" s="2" t="s">
        <v>17</v>
      </c>
      <c r="F113" s="2">
        <v>15</v>
      </c>
      <c r="G113" s="2">
        <v>71</v>
      </c>
      <c r="H113" s="2" t="s">
        <v>17</v>
      </c>
      <c r="I113" s="2">
        <v>8</v>
      </c>
      <c r="J113" s="2" t="s">
        <v>17</v>
      </c>
      <c r="K113" s="2">
        <v>0.4</v>
      </c>
      <c r="L113" s="2">
        <v>19</v>
      </c>
      <c r="M113" s="2">
        <v>16</v>
      </c>
      <c r="N113" s="2">
        <v>12</v>
      </c>
      <c r="O113" s="2">
        <v>2.2999999999999998</v>
      </c>
    </row>
    <row r="114" spans="1:15" x14ac:dyDescent="0.25">
      <c r="A114" s="2"/>
      <c r="B114" s="1" t="s">
        <v>20</v>
      </c>
      <c r="C114" s="2"/>
      <c r="D114" s="2">
        <v>32.659999999999997</v>
      </c>
      <c r="E114" s="2">
        <v>37.61</v>
      </c>
      <c r="F114" s="2">
        <v>127.86</v>
      </c>
      <c r="G114" s="2">
        <v>842.6</v>
      </c>
      <c r="H114" s="2">
        <v>0.84</v>
      </c>
      <c r="I114" s="2">
        <v>69.34</v>
      </c>
      <c r="J114" s="2">
        <v>1.1000000000000001</v>
      </c>
      <c r="K114" s="2">
        <v>209.55</v>
      </c>
      <c r="L114" s="2">
        <v>754.32</v>
      </c>
      <c r="M114" s="2">
        <v>175.32</v>
      </c>
      <c r="N114" s="2">
        <v>175.92</v>
      </c>
      <c r="O114" s="2">
        <v>10.08</v>
      </c>
    </row>
    <row r="115" spans="1:15" x14ac:dyDescent="0.25">
      <c r="A115" s="2"/>
      <c r="B115" s="1" t="s">
        <v>36</v>
      </c>
      <c r="C115" s="2"/>
      <c r="D115" s="2">
        <f>D103+D114</f>
        <v>51.489999999999995</v>
      </c>
      <c r="E115" s="2">
        <f t="shared" ref="E115:O115" si="7">E103+E114</f>
        <v>66.44</v>
      </c>
      <c r="F115" s="2">
        <f t="shared" si="7"/>
        <v>208.95999999999998</v>
      </c>
      <c r="G115" s="2">
        <f t="shared" si="7"/>
        <v>1505.54</v>
      </c>
      <c r="H115" s="2">
        <f t="shared" si="7"/>
        <v>1.22</v>
      </c>
      <c r="I115" s="2">
        <f t="shared" si="7"/>
        <v>72.2</v>
      </c>
      <c r="J115" s="2">
        <f t="shared" si="7"/>
        <v>1.51</v>
      </c>
      <c r="K115" s="2">
        <f t="shared" si="7"/>
        <v>210.12</v>
      </c>
      <c r="L115" s="2">
        <f t="shared" si="7"/>
        <v>1051.54</v>
      </c>
      <c r="M115" s="2">
        <f t="shared" si="7"/>
        <v>592.03</v>
      </c>
      <c r="N115" s="2">
        <f t="shared" si="7"/>
        <v>247.62</v>
      </c>
      <c r="O115" s="2">
        <f t="shared" si="7"/>
        <v>13.7</v>
      </c>
    </row>
    <row r="116" spans="1:15" ht="28.5" x14ac:dyDescent="0.25">
      <c r="A116" s="2"/>
      <c r="B116" s="1" t="s">
        <v>29</v>
      </c>
      <c r="C116" s="2"/>
      <c r="D116" s="2">
        <v>46.2</v>
      </c>
      <c r="E116" s="2">
        <v>47.4</v>
      </c>
      <c r="F116" s="2">
        <v>201</v>
      </c>
      <c r="G116" s="2">
        <v>1410</v>
      </c>
      <c r="H116" s="2">
        <v>0.72</v>
      </c>
      <c r="I116" s="2">
        <v>36</v>
      </c>
      <c r="J116" s="2">
        <v>420</v>
      </c>
      <c r="K116" s="2">
        <v>6</v>
      </c>
      <c r="L116" s="2">
        <v>660</v>
      </c>
      <c r="M116" s="2">
        <v>990</v>
      </c>
      <c r="N116" s="2">
        <v>150</v>
      </c>
      <c r="O116" s="2">
        <v>7.2</v>
      </c>
    </row>
    <row r="117" spans="1:15" ht="57" x14ac:dyDescent="0.25">
      <c r="A117" s="2"/>
      <c r="B117" s="1" t="s">
        <v>30</v>
      </c>
      <c r="C117" s="2"/>
      <c r="D117" s="5">
        <f>D115*100/D116</f>
        <v>111.45021645021643</v>
      </c>
      <c r="E117" s="5">
        <f t="shared" ref="E117:O117" si="8">E115*100/E116</f>
        <v>140.16877637130801</v>
      </c>
      <c r="F117" s="5">
        <f t="shared" si="8"/>
        <v>103.96019900497511</v>
      </c>
      <c r="G117" s="5">
        <f t="shared" si="8"/>
        <v>106.7758865248227</v>
      </c>
      <c r="H117" s="5">
        <f t="shared" si="8"/>
        <v>169.44444444444446</v>
      </c>
      <c r="I117" s="5">
        <f t="shared" si="8"/>
        <v>200.55555555555554</v>
      </c>
      <c r="J117" s="5">
        <f t="shared" si="8"/>
        <v>0.35952380952380952</v>
      </c>
      <c r="K117" s="5">
        <f t="shared" si="8"/>
        <v>3502</v>
      </c>
      <c r="L117" s="5">
        <f t="shared" si="8"/>
        <v>159.32424242424241</v>
      </c>
      <c r="M117" s="5">
        <f t="shared" si="8"/>
        <v>59.8010101010101</v>
      </c>
      <c r="N117" s="5">
        <f t="shared" si="8"/>
        <v>165.08</v>
      </c>
      <c r="O117" s="5">
        <f t="shared" si="8"/>
        <v>190.27777777777777</v>
      </c>
    </row>
    <row r="118" spans="1:15" s="4" customFormat="1" x14ac:dyDescent="0.25"/>
    <row r="119" spans="1:15" s="4" customFormat="1" x14ac:dyDescent="0.25"/>
    <row r="120" spans="1:15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</row>
    <row r="121" spans="1:15" x14ac:dyDescent="0.2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</row>
    <row r="122" spans="1:15" ht="15" customHeight="1" x14ac:dyDescent="0.25">
      <c r="A122" s="53" t="s">
        <v>37</v>
      </c>
      <c r="B122" s="50" t="s">
        <v>38</v>
      </c>
      <c r="C122" s="50" t="s">
        <v>39</v>
      </c>
      <c r="D122" s="52" t="s">
        <v>0</v>
      </c>
      <c r="E122" s="52"/>
      <c r="F122" s="52"/>
      <c r="G122" s="50" t="s">
        <v>40</v>
      </c>
      <c r="H122" s="52" t="s">
        <v>1</v>
      </c>
      <c r="I122" s="52"/>
      <c r="J122" s="52"/>
      <c r="K122" s="52"/>
      <c r="L122" s="52" t="s">
        <v>2</v>
      </c>
      <c r="M122" s="52"/>
      <c r="N122" s="52"/>
      <c r="O122" s="52"/>
    </row>
    <row r="123" spans="1:15" x14ac:dyDescent="0.25">
      <c r="A123" s="53"/>
      <c r="B123" s="51"/>
      <c r="C123" s="51"/>
      <c r="D123" s="1" t="s">
        <v>3</v>
      </c>
      <c r="E123" s="1" t="s">
        <v>4</v>
      </c>
      <c r="F123" s="1" t="s">
        <v>5</v>
      </c>
      <c r="G123" s="51"/>
      <c r="H123" s="1" t="s">
        <v>6</v>
      </c>
      <c r="I123" s="1" t="s">
        <v>7</v>
      </c>
      <c r="J123" s="1" t="s">
        <v>8</v>
      </c>
      <c r="K123" s="1" t="s">
        <v>9</v>
      </c>
      <c r="L123" s="1" t="s">
        <v>10</v>
      </c>
      <c r="M123" s="1" t="s">
        <v>11</v>
      </c>
      <c r="N123" s="1" t="s">
        <v>12</v>
      </c>
      <c r="O123" s="1" t="s">
        <v>13</v>
      </c>
    </row>
    <row r="124" spans="1:15" x14ac:dyDescent="0.25">
      <c r="A124" s="1">
        <v>1</v>
      </c>
      <c r="B124" s="1">
        <v>2</v>
      </c>
      <c r="C124" s="1">
        <v>3</v>
      </c>
      <c r="D124" s="1">
        <v>4</v>
      </c>
      <c r="E124" s="1">
        <v>5</v>
      </c>
      <c r="F124" s="1">
        <v>6</v>
      </c>
      <c r="G124" s="1">
        <v>7</v>
      </c>
      <c r="H124" s="1">
        <v>8</v>
      </c>
      <c r="I124" s="1">
        <v>9</v>
      </c>
      <c r="J124" s="1">
        <v>10</v>
      </c>
      <c r="K124" s="1">
        <v>11</v>
      </c>
      <c r="L124" s="1">
        <v>12</v>
      </c>
      <c r="M124" s="1">
        <v>13</v>
      </c>
      <c r="N124" s="1">
        <v>14</v>
      </c>
      <c r="O124" s="1">
        <v>15</v>
      </c>
    </row>
    <row r="125" spans="1:15" x14ac:dyDescent="0.25">
      <c r="A125" s="52" t="s">
        <v>14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</row>
    <row r="126" spans="1:15" ht="30" x14ac:dyDescent="0.25">
      <c r="A126" s="2">
        <v>44</v>
      </c>
      <c r="B126" s="3" t="s">
        <v>196</v>
      </c>
      <c r="C126" s="2">
        <v>250</v>
      </c>
      <c r="D126" s="2">
        <v>6.98</v>
      </c>
      <c r="E126" s="2">
        <v>7.5</v>
      </c>
      <c r="F126" s="2">
        <v>24.34</v>
      </c>
      <c r="G126" s="2">
        <v>191</v>
      </c>
      <c r="H126" s="2">
        <v>0.06</v>
      </c>
      <c r="I126" s="2">
        <v>1.1299999999999999</v>
      </c>
      <c r="J126" s="2">
        <v>0.08</v>
      </c>
      <c r="K126" s="2">
        <v>0.17</v>
      </c>
      <c r="L126" s="2">
        <v>214.47</v>
      </c>
      <c r="M126" s="2">
        <v>122.18</v>
      </c>
      <c r="N126" s="2">
        <v>27.7</v>
      </c>
      <c r="O126" s="2">
        <v>0.43</v>
      </c>
    </row>
    <row r="127" spans="1:15" x14ac:dyDescent="0.25">
      <c r="A127" s="2">
        <v>2</v>
      </c>
      <c r="B127" s="3" t="s">
        <v>31</v>
      </c>
      <c r="C127" s="2">
        <v>200</v>
      </c>
      <c r="D127" s="2">
        <v>3.4</v>
      </c>
      <c r="E127" s="2">
        <v>3.5</v>
      </c>
      <c r="F127" s="2">
        <v>24.96</v>
      </c>
      <c r="G127" s="2">
        <v>142</v>
      </c>
      <c r="H127" s="2">
        <v>7.0000000000000007E-2</v>
      </c>
      <c r="I127" s="2">
        <v>1.3</v>
      </c>
      <c r="J127" s="2">
        <v>0.05</v>
      </c>
      <c r="K127" s="2">
        <v>0.27</v>
      </c>
      <c r="L127" s="2">
        <v>120.6</v>
      </c>
      <c r="M127" s="2">
        <v>162</v>
      </c>
      <c r="N127" s="2">
        <v>14</v>
      </c>
      <c r="O127" s="2">
        <v>0.12</v>
      </c>
    </row>
    <row r="128" spans="1:15" x14ac:dyDescent="0.25">
      <c r="A128" s="2">
        <v>4</v>
      </c>
      <c r="B128" s="3" t="s">
        <v>46</v>
      </c>
      <c r="C128" s="2">
        <v>40</v>
      </c>
      <c r="D128" s="2">
        <v>5.0999999999999996</v>
      </c>
      <c r="E128" s="2">
        <v>4.5999999999999996</v>
      </c>
      <c r="F128" s="2">
        <v>0.3</v>
      </c>
      <c r="G128" s="2">
        <v>63</v>
      </c>
      <c r="H128" s="2">
        <v>0.03</v>
      </c>
      <c r="I128" s="2" t="s">
        <v>17</v>
      </c>
      <c r="J128" s="2">
        <v>0.1</v>
      </c>
      <c r="K128" s="2">
        <v>0.18</v>
      </c>
      <c r="L128" s="2">
        <v>22</v>
      </c>
      <c r="M128" s="2">
        <v>76.8</v>
      </c>
      <c r="N128" s="2">
        <v>5</v>
      </c>
      <c r="O128" s="2">
        <v>1</v>
      </c>
    </row>
    <row r="129" spans="1:15" x14ac:dyDescent="0.25">
      <c r="A129" s="2" t="s">
        <v>199</v>
      </c>
      <c r="B129" s="3" t="s">
        <v>16</v>
      </c>
      <c r="C129" s="2">
        <v>30</v>
      </c>
      <c r="D129" s="2">
        <v>1.47</v>
      </c>
      <c r="E129" s="2">
        <v>0.3</v>
      </c>
      <c r="F129" s="2">
        <v>13.3</v>
      </c>
      <c r="G129" s="2">
        <v>63</v>
      </c>
      <c r="H129" s="2">
        <v>0.03</v>
      </c>
      <c r="I129" s="2" t="s">
        <v>17</v>
      </c>
      <c r="J129" s="2" t="s">
        <v>17</v>
      </c>
      <c r="K129" s="2">
        <v>0.21</v>
      </c>
      <c r="L129" s="2">
        <v>54</v>
      </c>
      <c r="M129" s="2">
        <v>27.6</v>
      </c>
      <c r="N129" s="2">
        <v>6</v>
      </c>
      <c r="O129" s="2">
        <v>0.87</v>
      </c>
    </row>
    <row r="130" spans="1:15" x14ac:dyDescent="0.25">
      <c r="A130" s="2">
        <v>3</v>
      </c>
      <c r="B130" s="3" t="s">
        <v>18</v>
      </c>
      <c r="C130" s="2">
        <v>12</v>
      </c>
      <c r="D130" s="2">
        <v>0.06</v>
      </c>
      <c r="E130" s="2">
        <v>9.9</v>
      </c>
      <c r="F130" s="2">
        <v>0.1</v>
      </c>
      <c r="G130" s="2">
        <v>89.76</v>
      </c>
      <c r="H130" s="2" t="s">
        <v>17</v>
      </c>
      <c r="I130" s="2" t="s">
        <v>17</v>
      </c>
      <c r="J130" s="2">
        <v>0.03</v>
      </c>
      <c r="K130" s="2">
        <v>0.04</v>
      </c>
      <c r="L130" s="2">
        <v>0.6</v>
      </c>
      <c r="M130" s="2">
        <v>0.95</v>
      </c>
      <c r="N130" s="2">
        <v>0.02</v>
      </c>
      <c r="O130" s="2">
        <v>0.01</v>
      </c>
    </row>
    <row r="131" spans="1:15" x14ac:dyDescent="0.25">
      <c r="A131" s="2">
        <v>8</v>
      </c>
      <c r="B131" s="3" t="s">
        <v>19</v>
      </c>
      <c r="C131" s="2">
        <v>15</v>
      </c>
      <c r="D131" s="2">
        <v>3.48</v>
      </c>
      <c r="E131" s="2">
        <v>4.43</v>
      </c>
      <c r="F131" s="2" t="s">
        <v>17</v>
      </c>
      <c r="G131" s="2">
        <v>54.78</v>
      </c>
      <c r="H131" s="2" t="s">
        <v>17</v>
      </c>
      <c r="I131" s="2">
        <v>0.16</v>
      </c>
      <c r="J131" s="2">
        <v>0.03</v>
      </c>
      <c r="K131" s="2">
        <v>0.04</v>
      </c>
      <c r="L131" s="2">
        <v>80</v>
      </c>
      <c r="M131" s="2">
        <v>42.3</v>
      </c>
      <c r="N131" s="2">
        <v>4</v>
      </c>
      <c r="O131" s="2">
        <v>0.09</v>
      </c>
    </row>
    <row r="132" spans="1:15" x14ac:dyDescent="0.25">
      <c r="A132" s="2"/>
      <c r="B132" s="1" t="s">
        <v>20</v>
      </c>
      <c r="C132" s="2"/>
      <c r="D132" s="2">
        <v>20.49</v>
      </c>
      <c r="E132" s="2">
        <v>30.23</v>
      </c>
      <c r="F132" s="2">
        <v>63</v>
      </c>
      <c r="G132" s="2">
        <v>603.5</v>
      </c>
      <c r="H132" s="2">
        <v>0.3</v>
      </c>
      <c r="I132" s="2">
        <v>4.45</v>
      </c>
      <c r="J132" s="2">
        <v>0.37</v>
      </c>
      <c r="K132" s="2">
        <v>0.7</v>
      </c>
      <c r="L132" s="2">
        <v>472.68</v>
      </c>
      <c r="M132" s="2">
        <v>528.38</v>
      </c>
      <c r="N132" s="2">
        <v>89.41</v>
      </c>
      <c r="O132" s="2">
        <v>4.22</v>
      </c>
    </row>
    <row r="133" spans="1:15" x14ac:dyDescent="0.25">
      <c r="A133" s="52" t="s">
        <v>21</v>
      </c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</row>
    <row r="134" spans="1:15" ht="30" x14ac:dyDescent="0.25">
      <c r="A134" s="2">
        <v>41</v>
      </c>
      <c r="B134" s="3" t="s">
        <v>192</v>
      </c>
      <c r="C134" s="2">
        <v>80</v>
      </c>
      <c r="D134" s="2">
        <v>2.2799999999999998</v>
      </c>
      <c r="E134" s="2">
        <v>6.94</v>
      </c>
      <c r="F134" s="2">
        <v>6.34</v>
      </c>
      <c r="G134" s="2">
        <v>54.67</v>
      </c>
      <c r="H134" s="2">
        <v>0.02</v>
      </c>
      <c r="I134" s="2">
        <v>7.13</v>
      </c>
      <c r="J134" s="2">
        <v>0.03</v>
      </c>
      <c r="K134" s="2">
        <v>0.04</v>
      </c>
      <c r="L134" s="2">
        <v>79.38</v>
      </c>
      <c r="M134" s="2">
        <v>59.07</v>
      </c>
      <c r="N134" s="2">
        <v>18.149999999999999</v>
      </c>
      <c r="O134" s="2">
        <v>1.05</v>
      </c>
    </row>
    <row r="135" spans="1:15" ht="45" x14ac:dyDescent="0.25">
      <c r="A135" s="2">
        <v>46</v>
      </c>
      <c r="B135" s="3" t="s">
        <v>52</v>
      </c>
      <c r="C135" s="2">
        <v>300</v>
      </c>
      <c r="D135" s="2">
        <v>8.43</v>
      </c>
      <c r="E135" s="2">
        <v>7.39</v>
      </c>
      <c r="F135" s="2">
        <v>16.09</v>
      </c>
      <c r="G135" s="2">
        <v>182</v>
      </c>
      <c r="H135" s="2">
        <v>7.0000000000000007E-2</v>
      </c>
      <c r="I135" s="2">
        <v>12.11</v>
      </c>
      <c r="J135" s="2">
        <v>1.53</v>
      </c>
      <c r="K135" s="2">
        <v>0.11</v>
      </c>
      <c r="L135" s="2">
        <v>24.31</v>
      </c>
      <c r="M135" s="2">
        <v>163.66999999999999</v>
      </c>
      <c r="N135" s="2">
        <v>41.42</v>
      </c>
      <c r="O135" s="2">
        <v>166</v>
      </c>
    </row>
    <row r="136" spans="1:15" x14ac:dyDescent="0.25">
      <c r="A136" s="2">
        <v>48</v>
      </c>
      <c r="B136" s="3" t="s">
        <v>53</v>
      </c>
      <c r="C136" s="2">
        <v>300</v>
      </c>
      <c r="D136" s="2">
        <v>11.16</v>
      </c>
      <c r="E136" s="2">
        <v>14.34</v>
      </c>
      <c r="F136" s="2">
        <v>29.06</v>
      </c>
      <c r="G136" s="2">
        <v>312.72000000000003</v>
      </c>
      <c r="H136" s="2">
        <v>0.16</v>
      </c>
      <c r="I136" s="2">
        <v>14.12</v>
      </c>
      <c r="J136" s="2">
        <v>3.16</v>
      </c>
      <c r="K136" s="2">
        <v>0.12</v>
      </c>
      <c r="L136" s="2">
        <v>35.85</v>
      </c>
      <c r="M136" s="2">
        <v>122.85</v>
      </c>
      <c r="N136" s="2">
        <v>55.31</v>
      </c>
      <c r="O136" s="2">
        <v>2.2200000000000002</v>
      </c>
    </row>
    <row r="137" spans="1:15" x14ac:dyDescent="0.25">
      <c r="A137" s="2">
        <v>14</v>
      </c>
      <c r="B137" s="3" t="s">
        <v>26</v>
      </c>
      <c r="C137" s="2">
        <v>200</v>
      </c>
      <c r="D137" s="2">
        <v>1</v>
      </c>
      <c r="E137" s="2">
        <v>0</v>
      </c>
      <c r="F137" s="2">
        <v>18.2</v>
      </c>
      <c r="G137" s="2">
        <v>76</v>
      </c>
      <c r="H137" s="2">
        <v>0.02</v>
      </c>
      <c r="I137" s="2">
        <v>4</v>
      </c>
      <c r="J137" s="2">
        <v>0</v>
      </c>
      <c r="K137" s="2">
        <v>0.02</v>
      </c>
      <c r="L137" s="2">
        <v>14</v>
      </c>
      <c r="M137" s="2">
        <v>14</v>
      </c>
      <c r="N137" s="2">
        <v>8</v>
      </c>
      <c r="O137" s="2">
        <v>0.6</v>
      </c>
    </row>
    <row r="138" spans="1:15" x14ac:dyDescent="0.25">
      <c r="A138" s="2" t="s">
        <v>199</v>
      </c>
      <c r="B138" s="3" t="s">
        <v>16</v>
      </c>
      <c r="C138" s="2">
        <v>30</v>
      </c>
      <c r="D138" s="2">
        <v>1.47</v>
      </c>
      <c r="E138" s="2">
        <v>0.3</v>
      </c>
      <c r="F138" s="2">
        <v>13.3</v>
      </c>
      <c r="G138" s="2">
        <v>63</v>
      </c>
      <c r="H138" s="2">
        <v>0.03</v>
      </c>
      <c r="I138" s="2" t="s">
        <v>17</v>
      </c>
      <c r="J138" s="2" t="s">
        <v>17</v>
      </c>
      <c r="K138" s="2">
        <v>0.21</v>
      </c>
      <c r="L138" s="2">
        <v>54</v>
      </c>
      <c r="M138" s="2">
        <v>27.6</v>
      </c>
      <c r="N138" s="2">
        <v>6</v>
      </c>
      <c r="O138" s="2">
        <v>0.87</v>
      </c>
    </row>
    <row r="139" spans="1:15" x14ac:dyDescent="0.25">
      <c r="A139" s="2" t="s">
        <v>199</v>
      </c>
      <c r="B139" s="3" t="s">
        <v>27</v>
      </c>
      <c r="C139" s="2">
        <v>30</v>
      </c>
      <c r="D139" s="2">
        <v>1.47</v>
      </c>
      <c r="E139" s="2">
        <v>0.3</v>
      </c>
      <c r="F139" s="2">
        <v>13.3</v>
      </c>
      <c r="G139" s="2">
        <v>63</v>
      </c>
      <c r="H139" s="2">
        <v>0.03</v>
      </c>
      <c r="I139" s="2" t="s">
        <v>17</v>
      </c>
      <c r="J139" s="2" t="s">
        <v>17</v>
      </c>
      <c r="K139" s="2">
        <v>0.21</v>
      </c>
      <c r="L139" s="2">
        <v>54</v>
      </c>
      <c r="M139" s="2">
        <v>27.6</v>
      </c>
      <c r="N139" s="2">
        <v>6</v>
      </c>
      <c r="O139" s="2">
        <v>0.87</v>
      </c>
    </row>
    <row r="140" spans="1:15" x14ac:dyDescent="0.25">
      <c r="A140" s="2"/>
      <c r="B140" s="3" t="s">
        <v>54</v>
      </c>
      <c r="C140" s="2">
        <v>150</v>
      </c>
      <c r="D140" s="2">
        <v>1.35</v>
      </c>
      <c r="E140" s="2">
        <v>0.3</v>
      </c>
      <c r="F140" s="2">
        <v>12.15</v>
      </c>
      <c r="G140" s="2">
        <v>43</v>
      </c>
      <c r="H140" s="2">
        <v>0.06</v>
      </c>
      <c r="I140" s="2">
        <v>90</v>
      </c>
      <c r="J140" s="2" t="s">
        <v>17</v>
      </c>
      <c r="K140" s="2">
        <v>0.3</v>
      </c>
      <c r="L140" s="2">
        <v>51</v>
      </c>
      <c r="M140" s="2">
        <v>34.5</v>
      </c>
      <c r="N140" s="2">
        <v>19.5</v>
      </c>
      <c r="O140" s="2">
        <v>0.45</v>
      </c>
    </row>
    <row r="141" spans="1:15" x14ac:dyDescent="0.25">
      <c r="A141" s="2"/>
      <c r="B141" s="1" t="s">
        <v>20</v>
      </c>
      <c r="C141" s="2"/>
      <c r="D141" s="2">
        <v>30.87</v>
      </c>
      <c r="E141" s="2">
        <v>29.57</v>
      </c>
      <c r="F141" s="2">
        <v>108.44</v>
      </c>
      <c r="G141" s="2">
        <v>794.39</v>
      </c>
      <c r="H141" s="2">
        <v>0.54</v>
      </c>
      <c r="I141" s="2">
        <v>153.71</v>
      </c>
      <c r="J141" s="2">
        <v>4.74</v>
      </c>
      <c r="K141" s="2">
        <v>0.7</v>
      </c>
      <c r="L141" s="2">
        <v>370.95</v>
      </c>
      <c r="M141" s="2">
        <v>589.78</v>
      </c>
      <c r="N141" s="2">
        <v>174.25</v>
      </c>
      <c r="O141" s="2">
        <v>9.02</v>
      </c>
    </row>
    <row r="142" spans="1:15" x14ac:dyDescent="0.25">
      <c r="A142" s="2"/>
      <c r="B142" s="1" t="s">
        <v>36</v>
      </c>
      <c r="C142" s="2"/>
      <c r="D142" s="2">
        <f>D132+D141</f>
        <v>51.36</v>
      </c>
      <c r="E142" s="2">
        <f t="shared" ref="E142:O142" si="9">E132+E141</f>
        <v>59.8</v>
      </c>
      <c r="F142" s="2">
        <f t="shared" si="9"/>
        <v>171.44</v>
      </c>
      <c r="G142" s="2">
        <f t="shared" si="9"/>
        <v>1397.8899999999999</v>
      </c>
      <c r="H142" s="2">
        <f t="shared" si="9"/>
        <v>0.84000000000000008</v>
      </c>
      <c r="I142" s="2">
        <f t="shared" si="9"/>
        <v>158.16</v>
      </c>
      <c r="J142" s="2">
        <f t="shared" si="9"/>
        <v>5.1100000000000003</v>
      </c>
      <c r="K142" s="2">
        <f t="shared" si="9"/>
        <v>1.4</v>
      </c>
      <c r="L142" s="2">
        <f t="shared" si="9"/>
        <v>843.63</v>
      </c>
      <c r="M142" s="2">
        <f t="shared" si="9"/>
        <v>1118.1599999999999</v>
      </c>
      <c r="N142" s="2">
        <f t="shared" si="9"/>
        <v>263.65999999999997</v>
      </c>
      <c r="O142" s="2">
        <f t="shared" si="9"/>
        <v>13.239999999999998</v>
      </c>
    </row>
    <row r="143" spans="1:15" ht="28.5" x14ac:dyDescent="0.25">
      <c r="A143" s="2"/>
      <c r="B143" s="1" t="s">
        <v>29</v>
      </c>
      <c r="C143" s="2"/>
      <c r="D143" s="2">
        <v>46.2</v>
      </c>
      <c r="E143" s="2">
        <v>47.4</v>
      </c>
      <c r="F143" s="2">
        <v>201</v>
      </c>
      <c r="G143" s="2">
        <v>1410</v>
      </c>
      <c r="H143" s="2">
        <v>0.72</v>
      </c>
      <c r="I143" s="2">
        <v>36</v>
      </c>
      <c r="J143" s="2">
        <v>420</v>
      </c>
      <c r="K143" s="2">
        <v>6</v>
      </c>
      <c r="L143" s="2">
        <v>660</v>
      </c>
      <c r="M143" s="2">
        <v>990</v>
      </c>
      <c r="N143" s="2">
        <v>150</v>
      </c>
      <c r="O143" s="2">
        <v>7.2</v>
      </c>
    </row>
    <row r="144" spans="1:15" ht="57" x14ac:dyDescent="0.25">
      <c r="A144" s="2"/>
      <c r="B144" s="1" t="s">
        <v>30</v>
      </c>
      <c r="C144" s="2"/>
      <c r="D144" s="5">
        <f>D142*100/D143</f>
        <v>111.16883116883116</v>
      </c>
      <c r="E144" s="5">
        <f t="shared" ref="E144:O144" si="10">E142*100/E143</f>
        <v>126.16033755274262</v>
      </c>
      <c r="F144" s="5">
        <f t="shared" si="10"/>
        <v>85.293532338308452</v>
      </c>
      <c r="G144" s="5">
        <f t="shared" si="10"/>
        <v>99.141134751773052</v>
      </c>
      <c r="H144" s="5">
        <f t="shared" si="10"/>
        <v>116.66666666666669</v>
      </c>
      <c r="I144" s="5">
        <f t="shared" si="10"/>
        <v>439.33333333333331</v>
      </c>
      <c r="J144" s="5">
        <f t="shared" si="10"/>
        <v>1.2166666666666668</v>
      </c>
      <c r="K144" s="5">
        <f t="shared" si="10"/>
        <v>23.333333333333332</v>
      </c>
      <c r="L144" s="5">
        <f t="shared" si="10"/>
        <v>127.82272727272728</v>
      </c>
      <c r="M144" s="5">
        <f t="shared" si="10"/>
        <v>112.94545454545452</v>
      </c>
      <c r="N144" s="5">
        <f t="shared" si="10"/>
        <v>175.77333333333331</v>
      </c>
      <c r="O144" s="5">
        <f t="shared" si="10"/>
        <v>183.88888888888886</v>
      </c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</row>
    <row r="150" spans="1:15" x14ac:dyDescent="0.2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</row>
    <row r="151" spans="1:15" ht="15" customHeight="1" x14ac:dyDescent="0.25">
      <c r="A151" s="53" t="s">
        <v>37</v>
      </c>
      <c r="B151" s="50" t="s">
        <v>38</v>
      </c>
      <c r="C151" s="50" t="s">
        <v>39</v>
      </c>
      <c r="D151" s="52" t="s">
        <v>0</v>
      </c>
      <c r="E151" s="52"/>
      <c r="F151" s="52"/>
      <c r="G151" s="50" t="s">
        <v>40</v>
      </c>
      <c r="H151" s="52" t="s">
        <v>1</v>
      </c>
      <c r="I151" s="52"/>
      <c r="J151" s="52"/>
      <c r="K151" s="52"/>
      <c r="L151" s="52" t="s">
        <v>2</v>
      </c>
      <c r="M151" s="52"/>
      <c r="N151" s="52"/>
      <c r="O151" s="52"/>
    </row>
    <row r="152" spans="1:15" x14ac:dyDescent="0.25">
      <c r="A152" s="53"/>
      <c r="B152" s="51"/>
      <c r="C152" s="51"/>
      <c r="D152" s="1" t="s">
        <v>3</v>
      </c>
      <c r="E152" s="1" t="s">
        <v>4</v>
      </c>
      <c r="F152" s="1" t="s">
        <v>5</v>
      </c>
      <c r="G152" s="51"/>
      <c r="H152" s="1" t="s">
        <v>6</v>
      </c>
      <c r="I152" s="1" t="s">
        <v>7</v>
      </c>
      <c r="J152" s="1" t="s">
        <v>8</v>
      </c>
      <c r="K152" s="1" t="s">
        <v>9</v>
      </c>
      <c r="L152" s="1" t="s">
        <v>10</v>
      </c>
      <c r="M152" s="1" t="s">
        <v>11</v>
      </c>
      <c r="N152" s="1" t="s">
        <v>12</v>
      </c>
      <c r="O152" s="1" t="s">
        <v>13</v>
      </c>
    </row>
    <row r="153" spans="1:15" x14ac:dyDescent="0.25">
      <c r="A153" s="1">
        <v>1</v>
      </c>
      <c r="B153" s="1">
        <v>2</v>
      </c>
      <c r="C153" s="1">
        <v>3</v>
      </c>
      <c r="D153" s="1">
        <v>4</v>
      </c>
      <c r="E153" s="1">
        <v>5</v>
      </c>
      <c r="F153" s="1">
        <v>6</v>
      </c>
      <c r="G153" s="1">
        <v>7</v>
      </c>
      <c r="H153" s="1">
        <v>8</v>
      </c>
      <c r="I153" s="1">
        <v>9</v>
      </c>
      <c r="J153" s="1">
        <v>10</v>
      </c>
      <c r="K153" s="1">
        <v>11</v>
      </c>
      <c r="L153" s="1">
        <v>12</v>
      </c>
      <c r="M153" s="1">
        <v>13</v>
      </c>
      <c r="N153" s="1">
        <v>14</v>
      </c>
      <c r="O153" s="1">
        <v>15</v>
      </c>
    </row>
    <row r="154" spans="1:15" x14ac:dyDescent="0.25">
      <c r="A154" s="52" t="s">
        <v>14</v>
      </c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</row>
    <row r="155" spans="1:15" ht="30" x14ac:dyDescent="0.25">
      <c r="A155" s="2">
        <v>59</v>
      </c>
      <c r="B155" s="3" t="s">
        <v>205</v>
      </c>
      <c r="C155" s="2">
        <v>200</v>
      </c>
      <c r="D155" s="2">
        <v>6.23</v>
      </c>
      <c r="E155" s="2">
        <v>8.58</v>
      </c>
      <c r="F155" s="2">
        <v>42.38</v>
      </c>
      <c r="G155" s="2">
        <v>272</v>
      </c>
      <c r="H155" s="2">
        <v>0.12</v>
      </c>
      <c r="I155" s="2">
        <v>1.45</v>
      </c>
      <c r="J155" s="2">
        <v>0.16</v>
      </c>
      <c r="K155" s="2">
        <v>0.3</v>
      </c>
      <c r="L155" s="2">
        <v>137.32</v>
      </c>
      <c r="M155" s="2">
        <v>209.53</v>
      </c>
      <c r="N155" s="2">
        <v>37.590000000000003</v>
      </c>
      <c r="O155" s="2">
        <v>0.54</v>
      </c>
    </row>
    <row r="156" spans="1:15" x14ac:dyDescent="0.25">
      <c r="A156" s="2">
        <v>11</v>
      </c>
      <c r="B156" s="3" t="s">
        <v>15</v>
      </c>
      <c r="C156" s="2">
        <v>200</v>
      </c>
      <c r="D156" s="2">
        <v>3.29</v>
      </c>
      <c r="E156" s="2">
        <v>3.5</v>
      </c>
      <c r="F156" s="2">
        <v>24.86</v>
      </c>
      <c r="G156" s="2">
        <v>144</v>
      </c>
      <c r="H156" s="2">
        <v>7.0000000000000007E-2</v>
      </c>
      <c r="I156" s="2">
        <v>1.3</v>
      </c>
      <c r="J156" s="2">
        <v>0.05</v>
      </c>
      <c r="K156" s="2">
        <v>0.28000000000000003</v>
      </c>
      <c r="L156" s="2">
        <v>12.16</v>
      </c>
      <c r="M156" s="2">
        <v>22.5</v>
      </c>
      <c r="N156" s="2">
        <v>34.799999999999997</v>
      </c>
      <c r="O156" s="2">
        <v>0.9</v>
      </c>
    </row>
    <row r="157" spans="1:15" x14ac:dyDescent="0.25">
      <c r="A157" s="2" t="s">
        <v>199</v>
      </c>
      <c r="B157" s="3" t="s">
        <v>16</v>
      </c>
      <c r="C157" s="2">
        <v>30</v>
      </c>
      <c r="D157" s="2">
        <v>1.47</v>
      </c>
      <c r="E157" s="2">
        <v>0.3</v>
      </c>
      <c r="F157" s="2">
        <v>13.3</v>
      </c>
      <c r="G157" s="2">
        <v>63</v>
      </c>
      <c r="H157" s="2">
        <v>0.03</v>
      </c>
      <c r="I157" s="2" t="s">
        <v>17</v>
      </c>
      <c r="J157" s="2" t="s">
        <v>17</v>
      </c>
      <c r="K157" s="2">
        <v>0.21</v>
      </c>
      <c r="L157" s="2">
        <v>54</v>
      </c>
      <c r="M157" s="2">
        <v>27.6</v>
      </c>
      <c r="N157" s="2">
        <v>6</v>
      </c>
      <c r="O157" s="2">
        <v>0.87</v>
      </c>
    </row>
    <row r="158" spans="1:15" x14ac:dyDescent="0.25">
      <c r="A158" s="2">
        <v>3</v>
      </c>
      <c r="B158" s="3" t="s">
        <v>18</v>
      </c>
      <c r="C158" s="2">
        <v>12</v>
      </c>
      <c r="D158" s="2">
        <v>0.06</v>
      </c>
      <c r="E158" s="2">
        <v>9.9</v>
      </c>
      <c r="F158" s="2">
        <v>0.1</v>
      </c>
      <c r="G158" s="2">
        <v>89.76</v>
      </c>
      <c r="H158" s="2" t="s">
        <v>17</v>
      </c>
      <c r="I158" s="2" t="s">
        <v>17</v>
      </c>
      <c r="J158" s="2">
        <v>0.03</v>
      </c>
      <c r="K158" s="2">
        <v>0.04</v>
      </c>
      <c r="L158" s="2">
        <v>0.6</v>
      </c>
      <c r="M158" s="2">
        <v>0.95</v>
      </c>
      <c r="N158" s="2">
        <v>0.02</v>
      </c>
      <c r="O158" s="2">
        <v>0.01</v>
      </c>
    </row>
    <row r="159" spans="1:15" x14ac:dyDescent="0.25">
      <c r="A159" s="2">
        <v>8</v>
      </c>
      <c r="B159" s="3" t="s">
        <v>19</v>
      </c>
      <c r="C159" s="2">
        <v>15</v>
      </c>
      <c r="D159" s="2">
        <v>3.48</v>
      </c>
      <c r="E159" s="2">
        <v>4.43</v>
      </c>
      <c r="F159" s="2" t="s">
        <v>17</v>
      </c>
      <c r="G159" s="2">
        <v>54.78</v>
      </c>
      <c r="H159" s="2" t="s">
        <v>17</v>
      </c>
      <c r="I159" s="2">
        <v>0.16</v>
      </c>
      <c r="J159" s="2">
        <v>0.03</v>
      </c>
      <c r="K159" s="2">
        <v>0.04</v>
      </c>
      <c r="L159" s="2">
        <v>80</v>
      </c>
      <c r="M159" s="2">
        <v>42.3</v>
      </c>
      <c r="N159" s="2">
        <v>4</v>
      </c>
      <c r="O159" s="2">
        <v>0.09</v>
      </c>
    </row>
    <row r="160" spans="1:15" x14ac:dyDescent="0.25">
      <c r="A160" s="2"/>
      <c r="B160" s="1" t="s">
        <v>20</v>
      </c>
      <c r="C160" s="2"/>
      <c r="D160" s="2">
        <v>24.86</v>
      </c>
      <c r="E160" s="2">
        <v>33.78</v>
      </c>
      <c r="F160" s="2">
        <v>113.71</v>
      </c>
      <c r="G160" s="2">
        <v>792.5</v>
      </c>
      <c r="H160" s="2">
        <v>0.33</v>
      </c>
      <c r="I160" s="2">
        <v>5.0999999999999996</v>
      </c>
      <c r="J160" s="2">
        <v>0.35</v>
      </c>
      <c r="K160" s="2">
        <v>1.73</v>
      </c>
      <c r="L160" s="2">
        <v>593.75</v>
      </c>
      <c r="M160" s="2">
        <v>571.67999999999995</v>
      </c>
      <c r="N160" s="2">
        <v>126.81</v>
      </c>
      <c r="O160" s="2">
        <v>4.58</v>
      </c>
    </row>
    <row r="161" spans="1:15" x14ac:dyDescent="0.25">
      <c r="A161" s="52" t="s">
        <v>21</v>
      </c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</row>
    <row r="162" spans="1:15" ht="30" x14ac:dyDescent="0.25">
      <c r="A162" s="2">
        <v>13</v>
      </c>
      <c r="B162" s="3" t="s">
        <v>110</v>
      </c>
      <c r="C162" s="2">
        <v>100</v>
      </c>
      <c r="D162" s="2">
        <v>1.0900000000000001</v>
      </c>
      <c r="E162" s="2">
        <v>0.2</v>
      </c>
      <c r="F162" s="2">
        <v>3.8</v>
      </c>
      <c r="G162" s="2">
        <v>22.86</v>
      </c>
      <c r="H162" s="2">
        <v>0.03</v>
      </c>
      <c r="I162" s="2">
        <v>25.02</v>
      </c>
      <c r="J162" s="2">
        <v>0.73</v>
      </c>
      <c r="K162" s="2">
        <v>0.03</v>
      </c>
      <c r="L162" s="2">
        <v>14</v>
      </c>
      <c r="M162" s="2">
        <v>23.97</v>
      </c>
      <c r="N162" s="2">
        <v>20</v>
      </c>
      <c r="O162" s="2">
        <v>0.89</v>
      </c>
    </row>
    <row r="163" spans="1:15" ht="45" x14ac:dyDescent="0.25">
      <c r="A163" s="2">
        <v>67</v>
      </c>
      <c r="B163" s="3" t="s">
        <v>204</v>
      </c>
      <c r="C163" s="2">
        <v>309</v>
      </c>
      <c r="D163" s="2">
        <v>2.5</v>
      </c>
      <c r="E163" s="2">
        <v>6.37</v>
      </c>
      <c r="F163" s="2">
        <v>22.91</v>
      </c>
      <c r="G163" s="2">
        <v>145</v>
      </c>
      <c r="H163" s="2">
        <v>0.14000000000000001</v>
      </c>
      <c r="I163" s="3">
        <v>8.74</v>
      </c>
      <c r="J163" s="2">
        <v>0.28999999999999998</v>
      </c>
      <c r="K163" s="2">
        <v>0.1</v>
      </c>
      <c r="L163" s="2">
        <v>26.65</v>
      </c>
      <c r="M163" s="2">
        <v>111.41</v>
      </c>
      <c r="N163" s="2">
        <v>30.78</v>
      </c>
      <c r="O163" s="2">
        <v>1.0900000000000001</v>
      </c>
    </row>
    <row r="164" spans="1:15" x14ac:dyDescent="0.25">
      <c r="A164" s="2">
        <v>58</v>
      </c>
      <c r="B164" s="3" t="s">
        <v>55</v>
      </c>
      <c r="C164" s="2">
        <v>220</v>
      </c>
      <c r="D164" s="2">
        <v>20.51</v>
      </c>
      <c r="E164" s="2">
        <v>19.96</v>
      </c>
      <c r="F164" s="2">
        <v>34.340000000000003</v>
      </c>
      <c r="G164" s="2">
        <v>297.2</v>
      </c>
      <c r="H164" s="2">
        <v>0.11</v>
      </c>
      <c r="I164" s="2">
        <v>5.6</v>
      </c>
      <c r="J164" s="2">
        <v>2.15</v>
      </c>
      <c r="K164" s="2">
        <v>0.14000000000000001</v>
      </c>
      <c r="L164" s="2">
        <v>7.8</v>
      </c>
      <c r="M164" s="2">
        <v>216.95</v>
      </c>
      <c r="N164" s="2">
        <v>34.229999999999997</v>
      </c>
      <c r="O164" s="2">
        <v>1.9</v>
      </c>
    </row>
    <row r="165" spans="1:15" x14ac:dyDescent="0.25">
      <c r="A165" s="2">
        <v>14</v>
      </c>
      <c r="B165" s="3" t="s">
        <v>26</v>
      </c>
      <c r="C165" s="2">
        <v>200</v>
      </c>
      <c r="D165" s="2">
        <v>1</v>
      </c>
      <c r="E165" s="2">
        <v>0</v>
      </c>
      <c r="F165" s="2">
        <v>18.2</v>
      </c>
      <c r="G165" s="2">
        <v>76</v>
      </c>
      <c r="H165" s="2">
        <v>0.02</v>
      </c>
      <c r="I165" s="2">
        <v>4</v>
      </c>
      <c r="J165" s="2">
        <v>0</v>
      </c>
      <c r="K165" s="2">
        <v>0.02</v>
      </c>
      <c r="L165" s="2">
        <v>14</v>
      </c>
      <c r="M165" s="2">
        <v>14</v>
      </c>
      <c r="N165" s="2">
        <v>8</v>
      </c>
      <c r="O165" s="2">
        <v>0.6</v>
      </c>
    </row>
    <row r="166" spans="1:15" x14ac:dyDescent="0.25">
      <c r="A166" s="2" t="s">
        <v>199</v>
      </c>
      <c r="B166" s="3" t="s">
        <v>16</v>
      </c>
      <c r="C166" s="2">
        <v>30</v>
      </c>
      <c r="D166" s="2">
        <v>1.47</v>
      </c>
      <c r="E166" s="2">
        <v>0.3</v>
      </c>
      <c r="F166" s="2">
        <v>13.3</v>
      </c>
      <c r="G166" s="2">
        <v>63</v>
      </c>
      <c r="H166" s="2">
        <v>0.03</v>
      </c>
      <c r="I166" s="2" t="s">
        <v>17</v>
      </c>
      <c r="J166" s="2" t="s">
        <v>17</v>
      </c>
      <c r="K166" s="2">
        <v>0.21</v>
      </c>
      <c r="L166" s="2">
        <v>54</v>
      </c>
      <c r="M166" s="2">
        <v>27.6</v>
      </c>
      <c r="N166" s="2">
        <v>6</v>
      </c>
      <c r="O166" s="2">
        <v>0.87</v>
      </c>
    </row>
    <row r="167" spans="1:15" x14ac:dyDescent="0.25">
      <c r="A167" s="2" t="s">
        <v>199</v>
      </c>
      <c r="B167" s="3" t="s">
        <v>27</v>
      </c>
      <c r="C167" s="2">
        <v>30</v>
      </c>
      <c r="D167" s="2">
        <v>1.47</v>
      </c>
      <c r="E167" s="2">
        <v>0.3</v>
      </c>
      <c r="F167" s="2">
        <v>13.3</v>
      </c>
      <c r="G167" s="2">
        <v>63</v>
      </c>
      <c r="H167" s="2">
        <v>0.03</v>
      </c>
      <c r="I167" s="2" t="s">
        <v>17</v>
      </c>
      <c r="J167" s="2" t="s">
        <v>17</v>
      </c>
      <c r="K167" s="2">
        <v>0.21</v>
      </c>
      <c r="L167" s="2">
        <v>54</v>
      </c>
      <c r="M167" s="2">
        <v>27.6</v>
      </c>
      <c r="N167" s="2">
        <v>6</v>
      </c>
      <c r="O167" s="2">
        <v>0.87</v>
      </c>
    </row>
    <row r="168" spans="1:15" x14ac:dyDescent="0.25">
      <c r="A168" s="2"/>
      <c r="B168" s="3" t="s">
        <v>51</v>
      </c>
      <c r="C168" s="2">
        <v>150</v>
      </c>
      <c r="D168" s="2">
        <v>1</v>
      </c>
      <c r="E168" s="2" t="s">
        <v>17</v>
      </c>
      <c r="F168" s="2">
        <v>15</v>
      </c>
      <c r="G168" s="2">
        <v>71</v>
      </c>
      <c r="H168" s="2" t="s">
        <v>17</v>
      </c>
      <c r="I168" s="2">
        <v>8</v>
      </c>
      <c r="J168" s="2" t="s">
        <v>17</v>
      </c>
      <c r="K168" s="2">
        <v>0.4</v>
      </c>
      <c r="L168" s="2">
        <v>19</v>
      </c>
      <c r="M168" s="2">
        <v>16</v>
      </c>
      <c r="N168" s="2">
        <v>12</v>
      </c>
      <c r="O168" s="2">
        <v>2.2999999999999998</v>
      </c>
    </row>
    <row r="169" spans="1:15" x14ac:dyDescent="0.25">
      <c r="A169" s="2"/>
      <c r="B169" s="1" t="s">
        <v>20</v>
      </c>
      <c r="C169" s="2"/>
      <c r="D169" s="2">
        <v>39.75</v>
      </c>
      <c r="E169" s="2">
        <v>44.73</v>
      </c>
      <c r="F169" s="2">
        <v>189.75</v>
      </c>
      <c r="G169" s="2">
        <v>1256.5999999999999</v>
      </c>
      <c r="H169" s="2">
        <v>0.52</v>
      </c>
      <c r="I169" s="2">
        <v>88.4</v>
      </c>
      <c r="J169" s="2">
        <v>3.81</v>
      </c>
      <c r="K169" s="2">
        <v>0.79</v>
      </c>
      <c r="L169" s="2">
        <v>200.32</v>
      </c>
      <c r="M169" s="2">
        <v>547.29999999999995</v>
      </c>
      <c r="N169" s="2">
        <v>173.56</v>
      </c>
      <c r="O169" s="2">
        <v>10.23</v>
      </c>
    </row>
    <row r="170" spans="1:15" x14ac:dyDescent="0.25">
      <c r="A170" s="2"/>
      <c r="B170" s="1" t="s">
        <v>36</v>
      </c>
      <c r="C170" s="2"/>
      <c r="D170" s="2">
        <f>D160+D169</f>
        <v>64.61</v>
      </c>
      <c r="E170" s="2">
        <f t="shared" ref="E170:O170" si="11">E160+E169</f>
        <v>78.509999999999991</v>
      </c>
      <c r="F170" s="2">
        <f t="shared" si="11"/>
        <v>303.45999999999998</v>
      </c>
      <c r="G170" s="2">
        <f t="shared" si="11"/>
        <v>2049.1</v>
      </c>
      <c r="H170" s="2">
        <f t="shared" si="11"/>
        <v>0.85000000000000009</v>
      </c>
      <c r="I170" s="2">
        <f t="shared" si="11"/>
        <v>93.5</v>
      </c>
      <c r="J170" s="2">
        <f t="shared" si="11"/>
        <v>4.16</v>
      </c>
      <c r="K170" s="2">
        <f t="shared" si="11"/>
        <v>2.52</v>
      </c>
      <c r="L170" s="2">
        <f t="shared" si="11"/>
        <v>794.06999999999994</v>
      </c>
      <c r="M170" s="2">
        <f t="shared" si="11"/>
        <v>1118.98</v>
      </c>
      <c r="N170" s="2">
        <f t="shared" si="11"/>
        <v>300.37</v>
      </c>
      <c r="O170" s="2">
        <f t="shared" si="11"/>
        <v>14.81</v>
      </c>
    </row>
    <row r="171" spans="1:15" ht="28.5" x14ac:dyDescent="0.25">
      <c r="A171" s="2"/>
      <c r="B171" s="1" t="s">
        <v>29</v>
      </c>
      <c r="C171" s="2"/>
      <c r="D171" s="2">
        <v>46.2</v>
      </c>
      <c r="E171" s="2">
        <v>47.4</v>
      </c>
      <c r="F171" s="2">
        <v>201</v>
      </c>
      <c r="G171" s="2">
        <v>1410</v>
      </c>
      <c r="H171" s="2">
        <v>0.72</v>
      </c>
      <c r="I171" s="2">
        <v>36</v>
      </c>
      <c r="J171" s="2">
        <v>420</v>
      </c>
      <c r="K171" s="2">
        <v>6</v>
      </c>
      <c r="L171" s="2">
        <v>660</v>
      </c>
      <c r="M171" s="2">
        <v>990</v>
      </c>
      <c r="N171" s="2">
        <v>150</v>
      </c>
      <c r="O171" s="2">
        <v>7.2</v>
      </c>
    </row>
    <row r="172" spans="1:15" ht="57" x14ac:dyDescent="0.25">
      <c r="A172" s="2"/>
      <c r="B172" s="1" t="s">
        <v>30</v>
      </c>
      <c r="C172" s="2"/>
      <c r="D172" s="5">
        <f>D170*100/D171</f>
        <v>139.84848484848484</v>
      </c>
      <c r="E172" s="5">
        <f t="shared" ref="E172:O172" si="12">E170*100/E171</f>
        <v>165.63291139240505</v>
      </c>
      <c r="F172" s="5">
        <f t="shared" si="12"/>
        <v>150.97512437810943</v>
      </c>
      <c r="G172" s="5">
        <f t="shared" si="12"/>
        <v>145.32624113475177</v>
      </c>
      <c r="H172" s="5">
        <f t="shared" si="12"/>
        <v>118.05555555555559</v>
      </c>
      <c r="I172" s="5">
        <f t="shared" si="12"/>
        <v>259.72222222222223</v>
      </c>
      <c r="J172" s="5">
        <f t="shared" si="12"/>
        <v>0.99047619047619051</v>
      </c>
      <c r="K172" s="5">
        <f t="shared" si="12"/>
        <v>42</v>
      </c>
      <c r="L172" s="5">
        <f t="shared" si="12"/>
        <v>120.31363636363636</v>
      </c>
      <c r="M172" s="5">
        <f t="shared" si="12"/>
        <v>113.02828282828283</v>
      </c>
      <c r="N172" s="5">
        <f t="shared" si="12"/>
        <v>200.24666666666667</v>
      </c>
      <c r="O172" s="5">
        <f t="shared" si="12"/>
        <v>205.69444444444443</v>
      </c>
    </row>
    <row r="173" spans="1:1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 ht="29.2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 x14ac:dyDescent="0.2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</row>
    <row r="179" spans="1:15" x14ac:dyDescent="0.25">
      <c r="A179" s="52" t="s">
        <v>56</v>
      </c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</row>
    <row r="180" spans="1:15" ht="15" customHeight="1" x14ac:dyDescent="0.25">
      <c r="A180" s="53" t="s">
        <v>37</v>
      </c>
      <c r="B180" s="50" t="s">
        <v>38</v>
      </c>
      <c r="C180" s="50" t="s">
        <v>39</v>
      </c>
      <c r="D180" s="52" t="s">
        <v>0</v>
      </c>
      <c r="E180" s="52"/>
      <c r="F180" s="52"/>
      <c r="G180" s="50" t="s">
        <v>40</v>
      </c>
      <c r="H180" s="52" t="s">
        <v>1</v>
      </c>
      <c r="I180" s="52"/>
      <c r="J180" s="52"/>
      <c r="K180" s="52"/>
      <c r="L180" s="52" t="s">
        <v>2</v>
      </c>
      <c r="M180" s="52"/>
      <c r="N180" s="52"/>
      <c r="O180" s="52"/>
    </row>
    <row r="181" spans="1:15" x14ac:dyDescent="0.25">
      <c r="A181" s="53"/>
      <c r="B181" s="51"/>
      <c r="C181" s="51"/>
      <c r="D181" s="1" t="s">
        <v>3</v>
      </c>
      <c r="E181" s="1" t="s">
        <v>4</v>
      </c>
      <c r="F181" s="1" t="s">
        <v>5</v>
      </c>
      <c r="G181" s="51"/>
      <c r="H181" s="1" t="s">
        <v>6</v>
      </c>
      <c r="I181" s="1" t="s">
        <v>7</v>
      </c>
      <c r="J181" s="1" t="s">
        <v>8</v>
      </c>
      <c r="K181" s="1" t="s">
        <v>9</v>
      </c>
      <c r="L181" s="1" t="s">
        <v>10</v>
      </c>
      <c r="M181" s="1" t="s">
        <v>11</v>
      </c>
      <c r="N181" s="1" t="s">
        <v>12</v>
      </c>
      <c r="O181" s="1" t="s">
        <v>13</v>
      </c>
    </row>
    <row r="182" spans="1:15" x14ac:dyDescent="0.25">
      <c r="A182" s="1">
        <v>1</v>
      </c>
      <c r="B182" s="1">
        <v>2</v>
      </c>
      <c r="C182" s="1">
        <v>3</v>
      </c>
      <c r="D182" s="1">
        <v>4</v>
      </c>
      <c r="E182" s="1">
        <v>5</v>
      </c>
      <c r="F182" s="1">
        <v>6</v>
      </c>
      <c r="G182" s="1">
        <v>7</v>
      </c>
      <c r="H182" s="1">
        <v>8</v>
      </c>
      <c r="I182" s="1">
        <v>9</v>
      </c>
      <c r="J182" s="1">
        <v>10</v>
      </c>
      <c r="K182" s="1">
        <v>11</v>
      </c>
      <c r="L182" s="1">
        <v>12</v>
      </c>
      <c r="M182" s="1">
        <v>13</v>
      </c>
      <c r="N182" s="1">
        <v>14</v>
      </c>
      <c r="O182" s="1">
        <v>15</v>
      </c>
    </row>
    <row r="183" spans="1:15" x14ac:dyDescent="0.25">
      <c r="A183" s="52" t="s">
        <v>14</v>
      </c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</row>
    <row r="184" spans="1:15" ht="30" x14ac:dyDescent="0.25">
      <c r="A184" s="2">
        <v>65</v>
      </c>
      <c r="B184" s="3" t="s">
        <v>57</v>
      </c>
      <c r="C184" s="2">
        <v>300</v>
      </c>
      <c r="D184" s="2">
        <v>10.55</v>
      </c>
      <c r="E184" s="2">
        <v>12.49</v>
      </c>
      <c r="F184" s="2">
        <v>52.59</v>
      </c>
      <c r="G184" s="2">
        <v>367</v>
      </c>
      <c r="H184" s="2">
        <v>0.16</v>
      </c>
      <c r="I184" s="2">
        <v>0.87</v>
      </c>
      <c r="J184" s="2">
        <v>0.16</v>
      </c>
      <c r="K184" s="2">
        <v>0.32</v>
      </c>
      <c r="L184" s="2">
        <v>199.25</v>
      </c>
      <c r="M184" s="2">
        <v>270.52</v>
      </c>
      <c r="N184" s="2">
        <v>54.55</v>
      </c>
      <c r="O184" s="2">
        <v>2.88</v>
      </c>
    </row>
    <row r="185" spans="1:15" x14ac:dyDescent="0.25">
      <c r="A185" s="2">
        <v>2</v>
      </c>
      <c r="B185" s="3" t="s">
        <v>31</v>
      </c>
      <c r="C185" s="2">
        <v>200</v>
      </c>
      <c r="D185" s="2">
        <v>3.4</v>
      </c>
      <c r="E185" s="2">
        <v>3.5</v>
      </c>
      <c r="F185" s="2">
        <v>24.96</v>
      </c>
      <c r="G185" s="2">
        <v>142</v>
      </c>
      <c r="H185" s="2">
        <v>7.0000000000000007E-2</v>
      </c>
      <c r="I185" s="2">
        <v>1.3</v>
      </c>
      <c r="J185" s="2">
        <v>0.05</v>
      </c>
      <c r="K185" s="2">
        <v>0.27</v>
      </c>
      <c r="L185" s="2">
        <v>120.6</v>
      </c>
      <c r="M185" s="2">
        <v>162</v>
      </c>
      <c r="N185" s="2">
        <v>14</v>
      </c>
      <c r="O185" s="2">
        <v>0.12</v>
      </c>
    </row>
    <row r="186" spans="1:15" x14ac:dyDescent="0.25">
      <c r="A186" s="2" t="s">
        <v>199</v>
      </c>
      <c r="B186" s="3" t="s">
        <v>16</v>
      </c>
      <c r="C186" s="2">
        <v>30</v>
      </c>
      <c r="D186" s="2">
        <v>1.47</v>
      </c>
      <c r="E186" s="2">
        <v>0.3</v>
      </c>
      <c r="F186" s="2">
        <v>13.3</v>
      </c>
      <c r="G186" s="2">
        <v>63</v>
      </c>
      <c r="H186" s="2">
        <v>0.03</v>
      </c>
      <c r="I186" s="2" t="s">
        <v>17</v>
      </c>
      <c r="J186" s="2" t="s">
        <v>17</v>
      </c>
      <c r="K186" s="2">
        <v>0.21</v>
      </c>
      <c r="L186" s="2">
        <v>54</v>
      </c>
      <c r="M186" s="2">
        <v>27.6</v>
      </c>
      <c r="N186" s="2">
        <v>6</v>
      </c>
      <c r="O186" s="2">
        <v>0.87</v>
      </c>
    </row>
    <row r="187" spans="1:15" x14ac:dyDescent="0.25">
      <c r="A187" s="2">
        <v>3</v>
      </c>
      <c r="B187" s="3" t="s">
        <v>18</v>
      </c>
      <c r="C187" s="2">
        <v>12</v>
      </c>
      <c r="D187" s="2">
        <v>0.06</v>
      </c>
      <c r="E187" s="2">
        <v>9.9</v>
      </c>
      <c r="F187" s="2">
        <v>0.1</v>
      </c>
      <c r="G187" s="2">
        <v>89.76</v>
      </c>
      <c r="H187" s="2" t="s">
        <v>17</v>
      </c>
      <c r="I187" s="2" t="s">
        <v>17</v>
      </c>
      <c r="J187" s="2">
        <v>0.03</v>
      </c>
      <c r="K187" s="2">
        <v>0.04</v>
      </c>
      <c r="L187" s="2">
        <v>0.6</v>
      </c>
      <c r="M187" s="2">
        <v>0.95</v>
      </c>
      <c r="N187" s="2">
        <v>0.02</v>
      </c>
      <c r="O187" s="2">
        <v>0.01</v>
      </c>
    </row>
    <row r="188" spans="1:15" x14ac:dyDescent="0.25">
      <c r="A188" s="2">
        <v>8</v>
      </c>
      <c r="B188" s="3" t="s">
        <v>19</v>
      </c>
      <c r="C188" s="2">
        <v>15</v>
      </c>
      <c r="D188" s="2">
        <v>3.48</v>
      </c>
      <c r="E188" s="2">
        <v>4.43</v>
      </c>
      <c r="F188" s="2" t="s">
        <v>17</v>
      </c>
      <c r="G188" s="2">
        <v>54.78</v>
      </c>
      <c r="H188" s="2" t="s">
        <v>17</v>
      </c>
      <c r="I188" s="2">
        <v>0.16</v>
      </c>
      <c r="J188" s="2">
        <v>0.03</v>
      </c>
      <c r="K188" s="2">
        <v>0.04</v>
      </c>
      <c r="L188" s="2">
        <v>80</v>
      </c>
      <c r="M188" s="2">
        <v>42.3</v>
      </c>
      <c r="N188" s="2">
        <v>4</v>
      </c>
      <c r="O188" s="2">
        <v>0.09</v>
      </c>
    </row>
    <row r="189" spans="1:15" x14ac:dyDescent="0.25">
      <c r="A189" s="2"/>
      <c r="B189" s="1" t="s">
        <v>20</v>
      </c>
      <c r="C189" s="2"/>
      <c r="D189" s="2">
        <v>25.06</v>
      </c>
      <c r="E189" s="2">
        <v>33.51</v>
      </c>
      <c r="F189" s="2">
        <v>113.19</v>
      </c>
      <c r="G189" s="2">
        <v>791.8</v>
      </c>
      <c r="H189" s="2">
        <v>0.37</v>
      </c>
      <c r="I189" s="2">
        <v>5.0999999999999996</v>
      </c>
      <c r="J189" s="2">
        <v>0.35</v>
      </c>
      <c r="K189" s="2">
        <v>1.74</v>
      </c>
      <c r="L189" s="2">
        <v>597.95000000000005</v>
      </c>
      <c r="M189" s="2">
        <v>599.91999999999996</v>
      </c>
      <c r="N189" s="2">
        <v>109.29</v>
      </c>
      <c r="O189" s="2">
        <v>4.3499999999999996</v>
      </c>
    </row>
    <row r="190" spans="1:15" x14ac:dyDescent="0.25">
      <c r="A190" s="52" t="s">
        <v>21</v>
      </c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</row>
    <row r="191" spans="1:15" ht="30" x14ac:dyDescent="0.25">
      <c r="A191" s="2">
        <v>13</v>
      </c>
      <c r="B191" s="3" t="s">
        <v>110</v>
      </c>
      <c r="C191" s="2">
        <v>100</v>
      </c>
      <c r="D191" s="2">
        <v>1.0900000000000001</v>
      </c>
      <c r="E191" s="2">
        <v>0.2</v>
      </c>
      <c r="F191" s="2">
        <v>3.8</v>
      </c>
      <c r="G191" s="2">
        <v>22.86</v>
      </c>
      <c r="H191" s="2">
        <v>0.03</v>
      </c>
      <c r="I191" s="2">
        <v>25.02</v>
      </c>
      <c r="J191" s="2">
        <v>0.73</v>
      </c>
      <c r="K191" s="2">
        <v>0.03</v>
      </c>
      <c r="L191" s="2">
        <v>14</v>
      </c>
      <c r="M191" s="2">
        <v>23.97</v>
      </c>
      <c r="N191" s="2">
        <v>20</v>
      </c>
      <c r="O191" s="2">
        <v>0.89</v>
      </c>
    </row>
    <row r="192" spans="1:15" ht="30" x14ac:dyDescent="0.25">
      <c r="A192" s="2">
        <v>75</v>
      </c>
      <c r="B192" s="3" t="s">
        <v>58</v>
      </c>
      <c r="C192" s="2">
        <v>300</v>
      </c>
      <c r="D192" s="2">
        <v>7.36</v>
      </c>
      <c r="E192" s="2">
        <v>4.4000000000000004</v>
      </c>
      <c r="F192" s="2">
        <v>17.59</v>
      </c>
      <c r="G192" s="2">
        <v>156</v>
      </c>
      <c r="H192" s="2">
        <v>0.28000000000000003</v>
      </c>
      <c r="I192" s="2">
        <v>9.9</v>
      </c>
      <c r="J192" s="2">
        <v>1.65</v>
      </c>
      <c r="K192" s="2">
        <v>0.2</v>
      </c>
      <c r="L192" s="2">
        <v>36.44</v>
      </c>
      <c r="M192" s="2">
        <v>193.35</v>
      </c>
      <c r="N192" s="2">
        <v>36.44</v>
      </c>
      <c r="O192" s="2">
        <v>1.25</v>
      </c>
    </row>
    <row r="193" spans="1:15" ht="30" x14ac:dyDescent="0.25">
      <c r="A193" s="2">
        <v>62</v>
      </c>
      <c r="B193" s="3" t="s">
        <v>59</v>
      </c>
      <c r="C193" s="2">
        <v>280</v>
      </c>
      <c r="D193" s="2">
        <v>15.72</v>
      </c>
      <c r="E193" s="2">
        <v>19.59</v>
      </c>
      <c r="F193" s="2">
        <v>26.1</v>
      </c>
      <c r="G193" s="2">
        <v>354.78</v>
      </c>
      <c r="H193" s="2">
        <v>0.17</v>
      </c>
      <c r="I193" s="2">
        <v>13.17</v>
      </c>
      <c r="J193" s="2">
        <v>5.42</v>
      </c>
      <c r="K193" s="2">
        <v>0.2</v>
      </c>
      <c r="L193" s="2">
        <v>66.650000000000006</v>
      </c>
      <c r="M193" s="2">
        <v>233.71</v>
      </c>
      <c r="N193" s="2">
        <v>63.65</v>
      </c>
      <c r="O193" s="2">
        <v>2.58</v>
      </c>
    </row>
    <row r="194" spans="1:15" x14ac:dyDescent="0.25">
      <c r="A194" s="2">
        <v>14</v>
      </c>
      <c r="B194" s="3" t="s">
        <v>26</v>
      </c>
      <c r="C194" s="2">
        <v>200</v>
      </c>
      <c r="D194" s="2">
        <v>1</v>
      </c>
      <c r="E194" s="2">
        <v>0</v>
      </c>
      <c r="F194" s="2">
        <v>18.2</v>
      </c>
      <c r="G194" s="2">
        <v>76</v>
      </c>
      <c r="H194" s="2">
        <v>0.02</v>
      </c>
      <c r="I194" s="2">
        <v>4</v>
      </c>
      <c r="J194" s="2">
        <v>0</v>
      </c>
      <c r="K194" s="2">
        <v>0.02</v>
      </c>
      <c r="L194" s="2">
        <v>14</v>
      </c>
      <c r="M194" s="2">
        <v>14</v>
      </c>
      <c r="N194" s="2">
        <v>8</v>
      </c>
      <c r="O194" s="2">
        <v>0.6</v>
      </c>
    </row>
    <row r="195" spans="1:15" x14ac:dyDescent="0.25">
      <c r="A195" s="2" t="s">
        <v>199</v>
      </c>
      <c r="B195" s="3" t="s">
        <v>16</v>
      </c>
      <c r="C195" s="2">
        <v>30</v>
      </c>
      <c r="D195" s="2">
        <v>1.47</v>
      </c>
      <c r="E195" s="2">
        <v>0.3</v>
      </c>
      <c r="F195" s="2">
        <v>13.3</v>
      </c>
      <c r="G195" s="2">
        <v>63</v>
      </c>
      <c r="H195" s="2">
        <v>0.03</v>
      </c>
      <c r="I195" s="2" t="s">
        <v>17</v>
      </c>
      <c r="J195" s="2" t="s">
        <v>17</v>
      </c>
      <c r="K195" s="2">
        <v>0.21</v>
      </c>
      <c r="L195" s="2">
        <v>54</v>
      </c>
      <c r="M195" s="2">
        <v>27.6</v>
      </c>
      <c r="N195" s="2">
        <v>6</v>
      </c>
      <c r="O195" s="2">
        <v>0.87</v>
      </c>
    </row>
    <row r="196" spans="1:15" x14ac:dyDescent="0.25">
      <c r="A196" s="2" t="s">
        <v>199</v>
      </c>
      <c r="B196" s="3" t="s">
        <v>27</v>
      </c>
      <c r="C196" s="2">
        <v>30</v>
      </c>
      <c r="D196" s="2">
        <v>1.47</v>
      </c>
      <c r="E196" s="2">
        <v>0.3</v>
      </c>
      <c r="F196" s="2">
        <v>13.3</v>
      </c>
      <c r="G196" s="2">
        <v>63</v>
      </c>
      <c r="H196" s="2">
        <v>0.03</v>
      </c>
      <c r="I196" s="2" t="s">
        <v>17</v>
      </c>
      <c r="J196" s="2" t="s">
        <v>17</v>
      </c>
      <c r="K196" s="2">
        <v>0.21</v>
      </c>
      <c r="L196" s="2">
        <v>54</v>
      </c>
      <c r="M196" s="2">
        <v>27.6</v>
      </c>
      <c r="N196" s="2">
        <v>6</v>
      </c>
      <c r="O196" s="2">
        <v>0.87</v>
      </c>
    </row>
    <row r="197" spans="1:15" x14ac:dyDescent="0.25">
      <c r="A197" s="2"/>
      <c r="B197" s="3" t="s">
        <v>51</v>
      </c>
      <c r="C197" s="2">
        <v>150</v>
      </c>
      <c r="D197" s="2">
        <v>1</v>
      </c>
      <c r="E197" s="2" t="s">
        <v>17</v>
      </c>
      <c r="F197" s="2">
        <v>15</v>
      </c>
      <c r="G197" s="2">
        <v>71</v>
      </c>
      <c r="H197" s="2" t="s">
        <v>17</v>
      </c>
      <c r="I197" s="2">
        <v>8</v>
      </c>
      <c r="J197" s="2" t="s">
        <v>17</v>
      </c>
      <c r="K197" s="2">
        <v>0.4</v>
      </c>
      <c r="L197" s="2">
        <v>19</v>
      </c>
      <c r="M197" s="2">
        <v>16</v>
      </c>
      <c r="N197" s="2">
        <v>12</v>
      </c>
      <c r="O197" s="2">
        <v>2.2999999999999998</v>
      </c>
    </row>
    <row r="198" spans="1:15" x14ac:dyDescent="0.25">
      <c r="A198" s="2"/>
      <c r="B198" s="1" t="s">
        <v>20</v>
      </c>
      <c r="C198" s="2"/>
      <c r="D198" s="2">
        <v>39.299999999999997</v>
      </c>
      <c r="E198" s="2">
        <v>44.33</v>
      </c>
      <c r="F198" s="2">
        <v>168.69</v>
      </c>
      <c r="G198" s="2">
        <v>1239</v>
      </c>
      <c r="H198" s="2">
        <v>0.7</v>
      </c>
      <c r="I198" s="2">
        <v>72.319999999999993</v>
      </c>
      <c r="J198" s="2">
        <v>7.08</v>
      </c>
      <c r="K198" s="2">
        <v>0.95</v>
      </c>
      <c r="L198" s="2">
        <v>254.71</v>
      </c>
      <c r="M198" s="2">
        <v>667.37</v>
      </c>
      <c r="N198" s="2">
        <v>217.37</v>
      </c>
      <c r="O198" s="2">
        <v>13.13</v>
      </c>
    </row>
    <row r="199" spans="1:15" x14ac:dyDescent="0.25">
      <c r="A199" s="2"/>
      <c r="B199" s="1" t="s">
        <v>36</v>
      </c>
      <c r="C199" s="2"/>
      <c r="D199" s="2">
        <f>D189+D198</f>
        <v>64.36</v>
      </c>
      <c r="E199" s="2">
        <f t="shared" ref="E199:O199" si="13">E189+E198</f>
        <v>77.84</v>
      </c>
      <c r="F199" s="2">
        <f t="shared" si="13"/>
        <v>281.88</v>
      </c>
      <c r="G199" s="2">
        <f t="shared" si="13"/>
        <v>2030.8</v>
      </c>
      <c r="H199" s="2">
        <f t="shared" si="13"/>
        <v>1.0699999999999998</v>
      </c>
      <c r="I199" s="2">
        <f t="shared" si="13"/>
        <v>77.419999999999987</v>
      </c>
      <c r="J199" s="2">
        <f t="shared" si="13"/>
        <v>7.43</v>
      </c>
      <c r="K199" s="2">
        <f t="shared" si="13"/>
        <v>2.69</v>
      </c>
      <c r="L199" s="2">
        <f t="shared" si="13"/>
        <v>852.66000000000008</v>
      </c>
      <c r="M199" s="2">
        <f t="shared" si="13"/>
        <v>1267.29</v>
      </c>
      <c r="N199" s="2">
        <f t="shared" si="13"/>
        <v>326.66000000000003</v>
      </c>
      <c r="O199" s="2">
        <f t="shared" si="13"/>
        <v>17.48</v>
      </c>
    </row>
    <row r="200" spans="1:15" ht="28.5" x14ac:dyDescent="0.25">
      <c r="A200" s="2"/>
      <c r="B200" s="1" t="s">
        <v>29</v>
      </c>
      <c r="C200" s="2"/>
      <c r="D200" s="2">
        <v>46.2</v>
      </c>
      <c r="E200" s="2">
        <v>47.4</v>
      </c>
      <c r="F200" s="2">
        <v>201</v>
      </c>
      <c r="G200" s="2">
        <v>1410</v>
      </c>
      <c r="H200" s="2">
        <v>0.72</v>
      </c>
      <c r="I200" s="2">
        <v>36</v>
      </c>
      <c r="J200" s="2">
        <v>420</v>
      </c>
      <c r="K200" s="2">
        <v>6</v>
      </c>
      <c r="L200" s="2">
        <v>660</v>
      </c>
      <c r="M200" s="2">
        <v>990</v>
      </c>
      <c r="N200" s="2">
        <v>150</v>
      </c>
      <c r="O200" s="2">
        <v>7.2</v>
      </c>
    </row>
    <row r="201" spans="1:15" ht="57" x14ac:dyDescent="0.25">
      <c r="A201" s="2"/>
      <c r="B201" s="1" t="s">
        <v>30</v>
      </c>
      <c r="C201" s="2"/>
      <c r="D201" s="5">
        <f>D199*100/D200</f>
        <v>139.30735930735929</v>
      </c>
      <c r="E201" s="5">
        <f t="shared" ref="E201:O201" si="14">E199*100/E200</f>
        <v>164.21940928270044</v>
      </c>
      <c r="F201" s="5">
        <f t="shared" si="14"/>
        <v>140.23880597014926</v>
      </c>
      <c r="G201" s="5">
        <f t="shared" si="14"/>
        <v>144.02836879432624</v>
      </c>
      <c r="H201" s="5">
        <f t="shared" si="14"/>
        <v>148.61111111111109</v>
      </c>
      <c r="I201" s="5">
        <f t="shared" si="14"/>
        <v>215.05555555555554</v>
      </c>
      <c r="J201" s="5">
        <f t="shared" si="14"/>
        <v>1.769047619047619</v>
      </c>
      <c r="K201" s="5">
        <f t="shared" si="14"/>
        <v>44.833333333333336</v>
      </c>
      <c r="L201" s="5">
        <f t="shared" si="14"/>
        <v>129.19090909090912</v>
      </c>
      <c r="M201" s="5">
        <f t="shared" si="14"/>
        <v>128.0090909090909</v>
      </c>
      <c r="N201" s="5">
        <f t="shared" si="14"/>
        <v>217.77333333333337</v>
      </c>
      <c r="O201" s="5">
        <f t="shared" si="14"/>
        <v>242.77777777777777</v>
      </c>
    </row>
    <row r="202" spans="1:1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 ht="31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 x14ac:dyDescent="0.25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</row>
    <row r="207" spans="1:15" x14ac:dyDescent="0.25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</row>
    <row r="208" spans="1:15" ht="15" customHeight="1" x14ac:dyDescent="0.25">
      <c r="A208" s="53" t="s">
        <v>37</v>
      </c>
      <c r="B208" s="50" t="s">
        <v>38</v>
      </c>
      <c r="C208" s="50" t="s">
        <v>39</v>
      </c>
      <c r="D208" s="52" t="s">
        <v>0</v>
      </c>
      <c r="E208" s="52"/>
      <c r="F208" s="52"/>
      <c r="G208" s="50" t="s">
        <v>40</v>
      </c>
      <c r="H208" s="52" t="s">
        <v>1</v>
      </c>
      <c r="I208" s="52"/>
      <c r="J208" s="52"/>
      <c r="K208" s="52"/>
      <c r="L208" s="52" t="s">
        <v>2</v>
      </c>
      <c r="M208" s="52"/>
      <c r="N208" s="52"/>
      <c r="O208" s="52"/>
    </row>
    <row r="209" spans="1:15" x14ac:dyDescent="0.25">
      <c r="A209" s="53"/>
      <c r="B209" s="51"/>
      <c r="C209" s="51"/>
      <c r="D209" s="1" t="s">
        <v>3</v>
      </c>
      <c r="E209" s="1" t="s">
        <v>4</v>
      </c>
      <c r="F209" s="1" t="s">
        <v>5</v>
      </c>
      <c r="G209" s="51"/>
      <c r="H209" s="1" t="s">
        <v>6</v>
      </c>
      <c r="I209" s="1" t="s">
        <v>7</v>
      </c>
      <c r="J209" s="1" t="s">
        <v>8</v>
      </c>
      <c r="K209" s="1" t="s">
        <v>9</v>
      </c>
      <c r="L209" s="1" t="s">
        <v>10</v>
      </c>
      <c r="M209" s="1" t="s">
        <v>11</v>
      </c>
      <c r="N209" s="1" t="s">
        <v>12</v>
      </c>
      <c r="O209" s="1" t="s">
        <v>13</v>
      </c>
    </row>
    <row r="210" spans="1:15" x14ac:dyDescent="0.25">
      <c r="A210" s="1">
        <v>1</v>
      </c>
      <c r="B210" s="1">
        <v>2</v>
      </c>
      <c r="C210" s="1">
        <v>3</v>
      </c>
      <c r="D210" s="1">
        <v>4</v>
      </c>
      <c r="E210" s="1">
        <v>5</v>
      </c>
      <c r="F210" s="1">
        <v>6</v>
      </c>
      <c r="G210" s="1">
        <v>7</v>
      </c>
      <c r="H210" s="1">
        <v>8</v>
      </c>
      <c r="I210" s="1">
        <v>9</v>
      </c>
      <c r="J210" s="1">
        <v>10</v>
      </c>
      <c r="K210" s="1">
        <v>11</v>
      </c>
      <c r="L210" s="1">
        <v>12</v>
      </c>
      <c r="M210" s="1">
        <v>13</v>
      </c>
      <c r="N210" s="1">
        <v>14</v>
      </c>
      <c r="O210" s="1">
        <v>15</v>
      </c>
    </row>
    <row r="211" spans="1:15" x14ac:dyDescent="0.25">
      <c r="A211" s="52" t="s">
        <v>14</v>
      </c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</row>
    <row r="212" spans="1:15" ht="30" x14ac:dyDescent="0.25">
      <c r="A212" s="2">
        <v>95</v>
      </c>
      <c r="B212" s="3" t="s">
        <v>41</v>
      </c>
      <c r="C212" s="2" t="s">
        <v>202</v>
      </c>
      <c r="D212" s="2">
        <v>32.82</v>
      </c>
      <c r="E212" s="2">
        <v>26.97</v>
      </c>
      <c r="F212" s="2">
        <v>50.5</v>
      </c>
      <c r="G212" s="2">
        <v>597</v>
      </c>
      <c r="H212" s="2">
        <v>0.15</v>
      </c>
      <c r="I212" s="2">
        <v>0.66</v>
      </c>
      <c r="J212" s="2">
        <v>14.7</v>
      </c>
      <c r="K212" s="2">
        <v>0.64</v>
      </c>
      <c r="L212" s="2">
        <v>387.11</v>
      </c>
      <c r="M212" s="2">
        <v>70.5</v>
      </c>
      <c r="N212" s="2">
        <v>49.92</v>
      </c>
      <c r="O212" s="2">
        <v>22</v>
      </c>
    </row>
    <row r="213" spans="1:15" x14ac:dyDescent="0.25">
      <c r="A213" s="2">
        <v>2</v>
      </c>
      <c r="B213" s="3" t="s">
        <v>31</v>
      </c>
      <c r="C213" s="2">
        <v>200</v>
      </c>
      <c r="D213" s="2">
        <v>3.4</v>
      </c>
      <c r="E213" s="2">
        <v>3.5</v>
      </c>
      <c r="F213" s="2">
        <v>24.96</v>
      </c>
      <c r="G213" s="2">
        <v>142</v>
      </c>
      <c r="H213" s="2">
        <v>7.0000000000000007E-2</v>
      </c>
      <c r="I213" s="2">
        <v>1.3</v>
      </c>
      <c r="J213" s="2">
        <v>0.05</v>
      </c>
      <c r="K213" s="2">
        <v>0.27</v>
      </c>
      <c r="L213" s="2">
        <v>120.6</v>
      </c>
      <c r="M213" s="2">
        <v>162</v>
      </c>
      <c r="N213" s="2">
        <v>14</v>
      </c>
      <c r="O213" s="2">
        <v>0.12</v>
      </c>
    </row>
    <row r="214" spans="1:15" x14ac:dyDescent="0.25">
      <c r="A214" s="2" t="s">
        <v>199</v>
      </c>
      <c r="B214" s="3" t="s">
        <v>16</v>
      </c>
      <c r="C214" s="2">
        <v>30</v>
      </c>
      <c r="D214" s="2">
        <v>1.47</v>
      </c>
      <c r="E214" s="2">
        <v>0.3</v>
      </c>
      <c r="F214" s="2">
        <v>13.3</v>
      </c>
      <c r="G214" s="2">
        <v>63</v>
      </c>
      <c r="H214" s="2">
        <v>0.03</v>
      </c>
      <c r="I214" s="2" t="s">
        <v>17</v>
      </c>
      <c r="J214" s="2" t="s">
        <v>17</v>
      </c>
      <c r="K214" s="2">
        <v>0.21</v>
      </c>
      <c r="L214" s="2">
        <v>54</v>
      </c>
      <c r="M214" s="2">
        <v>27.6</v>
      </c>
      <c r="N214" s="2">
        <v>6</v>
      </c>
      <c r="O214" s="2">
        <v>0.87</v>
      </c>
    </row>
    <row r="215" spans="1:15" x14ac:dyDescent="0.25">
      <c r="A215" s="2">
        <v>3</v>
      </c>
      <c r="B215" s="3" t="s">
        <v>18</v>
      </c>
      <c r="C215" s="2">
        <v>12</v>
      </c>
      <c r="D215" s="2">
        <v>0.06</v>
      </c>
      <c r="E215" s="2">
        <v>9.9</v>
      </c>
      <c r="F215" s="2">
        <v>0.1</v>
      </c>
      <c r="G215" s="2">
        <v>89.76</v>
      </c>
      <c r="H215" s="2" t="s">
        <v>17</v>
      </c>
      <c r="I215" s="2" t="s">
        <v>17</v>
      </c>
      <c r="J215" s="2">
        <v>0.03</v>
      </c>
      <c r="K215" s="2">
        <v>0.04</v>
      </c>
      <c r="L215" s="2">
        <v>0.6</v>
      </c>
      <c r="M215" s="2">
        <v>0.95</v>
      </c>
      <c r="N215" s="2">
        <v>0.02</v>
      </c>
      <c r="O215" s="2">
        <v>0.01</v>
      </c>
    </row>
    <row r="216" spans="1:15" x14ac:dyDescent="0.25">
      <c r="A216" s="2">
        <v>8</v>
      </c>
      <c r="B216" s="3" t="s">
        <v>19</v>
      </c>
      <c r="C216" s="2">
        <v>15</v>
      </c>
      <c r="D216" s="2">
        <v>3.48</v>
      </c>
      <c r="E216" s="2">
        <v>4.43</v>
      </c>
      <c r="F216" s="2" t="s">
        <v>17</v>
      </c>
      <c r="G216" s="2">
        <v>54.78</v>
      </c>
      <c r="H216" s="2" t="s">
        <v>17</v>
      </c>
      <c r="I216" s="2">
        <v>0.16</v>
      </c>
      <c r="J216" s="2">
        <v>0.03</v>
      </c>
      <c r="K216" s="2">
        <v>0.04</v>
      </c>
      <c r="L216" s="2">
        <v>80</v>
      </c>
      <c r="M216" s="2">
        <v>42.3</v>
      </c>
      <c r="N216" s="2">
        <v>4</v>
      </c>
      <c r="O216" s="2">
        <v>0.09</v>
      </c>
    </row>
    <row r="217" spans="1:15" x14ac:dyDescent="0.25">
      <c r="A217" s="2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x14ac:dyDescent="0.25">
      <c r="A218" s="2"/>
      <c r="B218" s="1" t="s">
        <v>20</v>
      </c>
      <c r="C218" s="2"/>
      <c r="D218" s="2">
        <v>39.99</v>
      </c>
      <c r="E218" s="2">
        <v>52.31</v>
      </c>
      <c r="F218" s="2">
        <v>120.72</v>
      </c>
      <c r="G218" s="2">
        <v>797.4</v>
      </c>
      <c r="H218" s="2">
        <v>0.36</v>
      </c>
      <c r="I218" s="2">
        <v>3.58</v>
      </c>
      <c r="J218" s="2">
        <v>14.89</v>
      </c>
      <c r="K218" s="2">
        <v>2.06</v>
      </c>
      <c r="L218" s="2">
        <v>508.1</v>
      </c>
      <c r="M218" s="2">
        <v>425.9</v>
      </c>
      <c r="N218" s="2">
        <v>89.74</v>
      </c>
      <c r="O218" s="2">
        <v>25.3</v>
      </c>
    </row>
    <row r="219" spans="1:15" x14ac:dyDescent="0.25">
      <c r="A219" s="52" t="s">
        <v>21</v>
      </c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</row>
    <row r="220" spans="1:15" ht="45" x14ac:dyDescent="0.25">
      <c r="A220" s="2">
        <v>96</v>
      </c>
      <c r="B220" s="3" t="s">
        <v>47</v>
      </c>
      <c r="C220" s="2">
        <v>100</v>
      </c>
      <c r="D220" s="2">
        <v>3.1</v>
      </c>
      <c r="E220" s="2">
        <v>0.2</v>
      </c>
      <c r="F220" s="2">
        <v>6.5</v>
      </c>
      <c r="G220" s="2">
        <v>40</v>
      </c>
      <c r="H220" s="2">
        <v>0.17</v>
      </c>
      <c r="I220" s="2">
        <v>10</v>
      </c>
      <c r="J220" s="2">
        <v>0.45</v>
      </c>
      <c r="K220" s="2">
        <v>0.08</v>
      </c>
      <c r="L220" s="2">
        <v>20</v>
      </c>
      <c r="M220" s="2">
        <v>62</v>
      </c>
      <c r="N220" s="2">
        <v>21</v>
      </c>
      <c r="O220" s="2">
        <v>0.74</v>
      </c>
    </row>
    <row r="221" spans="1:15" x14ac:dyDescent="0.25">
      <c r="A221" s="2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30" x14ac:dyDescent="0.25">
      <c r="A222" s="2">
        <v>89</v>
      </c>
      <c r="B222" s="3" t="s">
        <v>203</v>
      </c>
      <c r="C222" s="2">
        <v>300</v>
      </c>
      <c r="D222" s="2">
        <v>13.62</v>
      </c>
      <c r="E222" s="2">
        <v>11.37</v>
      </c>
      <c r="F222" s="2">
        <v>26.51</v>
      </c>
      <c r="G222" s="2">
        <v>296</v>
      </c>
      <c r="H222" s="2">
        <v>0.15</v>
      </c>
      <c r="I222" s="2">
        <v>7.16</v>
      </c>
      <c r="J222" s="2">
        <v>2.99</v>
      </c>
      <c r="K222" s="2">
        <v>0.2</v>
      </c>
      <c r="L222" s="2">
        <v>79.790000000000006</v>
      </c>
      <c r="M222" s="2">
        <v>382.35</v>
      </c>
      <c r="N222" s="2">
        <v>34.299999999999997</v>
      </c>
      <c r="O222" s="2">
        <v>1.58</v>
      </c>
    </row>
    <row r="223" spans="1:15" ht="30" x14ac:dyDescent="0.25">
      <c r="A223" s="2">
        <v>12</v>
      </c>
      <c r="B223" s="3" t="s">
        <v>61</v>
      </c>
      <c r="C223" s="2">
        <v>110</v>
      </c>
      <c r="D223" s="2">
        <v>1.1299999999999999</v>
      </c>
      <c r="E223" s="2">
        <v>13.11</v>
      </c>
      <c r="F223" s="2">
        <v>1.2</v>
      </c>
      <c r="G223" s="2">
        <v>176</v>
      </c>
      <c r="H223" s="2">
        <v>0.05</v>
      </c>
      <c r="I223" s="2">
        <v>11.64</v>
      </c>
      <c r="J223" s="2">
        <v>5240</v>
      </c>
      <c r="K223" s="2">
        <v>0.28999999999999998</v>
      </c>
      <c r="L223" s="2">
        <v>7.25</v>
      </c>
      <c r="M223" s="2">
        <v>60.51</v>
      </c>
      <c r="N223" s="2">
        <v>13.37</v>
      </c>
      <c r="O223" s="2">
        <v>4.55</v>
      </c>
    </row>
    <row r="224" spans="1:15" ht="30" x14ac:dyDescent="0.25">
      <c r="A224" s="2">
        <v>80</v>
      </c>
      <c r="B224" s="3" t="s">
        <v>62</v>
      </c>
      <c r="C224" s="2">
        <v>180</v>
      </c>
      <c r="D224" s="2">
        <v>10.16</v>
      </c>
      <c r="E224" s="2">
        <v>9.02</v>
      </c>
      <c r="F224" s="2">
        <v>49.94</v>
      </c>
      <c r="G224" s="2">
        <v>324.77</v>
      </c>
      <c r="H224" s="2">
        <v>0.01</v>
      </c>
      <c r="I224" s="2" t="s">
        <v>17</v>
      </c>
      <c r="J224" s="2">
        <v>0.09</v>
      </c>
      <c r="K224" s="2">
        <v>0.05</v>
      </c>
      <c r="L224" s="2">
        <v>25.25</v>
      </c>
      <c r="M224" s="2">
        <v>245.12</v>
      </c>
      <c r="N224" s="2">
        <v>161.16</v>
      </c>
      <c r="O224" s="2">
        <v>5.46</v>
      </c>
    </row>
    <row r="225" spans="1:15" x14ac:dyDescent="0.25">
      <c r="A225" s="2">
        <v>57</v>
      </c>
      <c r="B225" s="3" t="s">
        <v>63</v>
      </c>
      <c r="C225" s="2">
        <v>200</v>
      </c>
      <c r="D225" s="2">
        <v>1.56</v>
      </c>
      <c r="E225" s="2" t="s">
        <v>17</v>
      </c>
      <c r="F225" s="2">
        <v>36.46</v>
      </c>
      <c r="G225" s="2">
        <v>150</v>
      </c>
      <c r="H225" s="2">
        <v>0.02</v>
      </c>
      <c r="I225" s="2">
        <v>1.2</v>
      </c>
      <c r="J225" s="2">
        <v>0.7</v>
      </c>
      <c r="K225" s="2">
        <v>0.04</v>
      </c>
      <c r="L225" s="2">
        <v>48.6</v>
      </c>
      <c r="M225" s="2">
        <v>29.2</v>
      </c>
      <c r="N225" s="2">
        <v>31.5</v>
      </c>
      <c r="O225" s="2">
        <v>1.02</v>
      </c>
    </row>
    <row r="226" spans="1:15" x14ac:dyDescent="0.25">
      <c r="A226" s="2" t="s">
        <v>199</v>
      </c>
      <c r="B226" s="3" t="s">
        <v>16</v>
      </c>
      <c r="C226" s="2">
        <v>30</v>
      </c>
      <c r="D226" s="2">
        <v>1.47</v>
      </c>
      <c r="E226" s="2">
        <v>0.3</v>
      </c>
      <c r="F226" s="2">
        <v>13.3</v>
      </c>
      <c r="G226" s="2">
        <v>63</v>
      </c>
      <c r="H226" s="2">
        <v>0.03</v>
      </c>
      <c r="I226" s="2" t="s">
        <v>17</v>
      </c>
      <c r="J226" s="2" t="s">
        <v>17</v>
      </c>
      <c r="K226" s="2">
        <v>0.21</v>
      </c>
      <c r="L226" s="2">
        <v>54</v>
      </c>
      <c r="M226" s="2">
        <v>27.6</v>
      </c>
      <c r="N226" s="2">
        <v>6</v>
      </c>
      <c r="O226" s="2">
        <v>0.87</v>
      </c>
    </row>
    <row r="227" spans="1:15" x14ac:dyDescent="0.25">
      <c r="A227" s="2" t="s">
        <v>199</v>
      </c>
      <c r="B227" s="3" t="s">
        <v>27</v>
      </c>
      <c r="C227" s="2">
        <v>30</v>
      </c>
      <c r="D227" s="2">
        <v>1.47</v>
      </c>
      <c r="E227" s="2">
        <v>0.3</v>
      </c>
      <c r="F227" s="2">
        <v>13.3</v>
      </c>
      <c r="G227" s="2">
        <v>63</v>
      </c>
      <c r="H227" s="2">
        <v>0.03</v>
      </c>
      <c r="I227" s="2" t="s">
        <v>17</v>
      </c>
      <c r="J227" s="2" t="s">
        <v>17</v>
      </c>
      <c r="K227" s="2">
        <v>0.21</v>
      </c>
      <c r="L227" s="2">
        <v>54</v>
      </c>
      <c r="M227" s="2">
        <v>27.6</v>
      </c>
      <c r="N227" s="2">
        <v>6</v>
      </c>
      <c r="O227" s="2">
        <v>0.87</v>
      </c>
    </row>
    <row r="228" spans="1:15" x14ac:dyDescent="0.25">
      <c r="A228" s="2"/>
      <c r="B228" s="3" t="s">
        <v>51</v>
      </c>
      <c r="C228" s="2">
        <v>100</v>
      </c>
      <c r="D228" s="2">
        <v>0.4</v>
      </c>
      <c r="E228" s="2">
        <v>0.3</v>
      </c>
      <c r="F228" s="2">
        <v>10.3</v>
      </c>
      <c r="G228" s="2">
        <v>47</v>
      </c>
      <c r="H228" s="2">
        <v>0.02</v>
      </c>
      <c r="I228" s="2">
        <v>5</v>
      </c>
      <c r="J228" s="2" t="s">
        <v>17</v>
      </c>
      <c r="K228" s="2">
        <v>0.4</v>
      </c>
      <c r="L228" s="2">
        <v>19</v>
      </c>
      <c r="M228" s="2">
        <v>16</v>
      </c>
      <c r="N228" s="2">
        <v>12</v>
      </c>
      <c r="O228" s="2">
        <v>2.2999999999999998</v>
      </c>
    </row>
    <row r="229" spans="1:15" x14ac:dyDescent="0.25">
      <c r="A229" s="2"/>
      <c r="B229" s="1" t="s">
        <v>20</v>
      </c>
      <c r="C229" s="2"/>
      <c r="D229" s="2">
        <v>48.29</v>
      </c>
      <c r="E229" s="2">
        <v>30.01</v>
      </c>
      <c r="F229" s="2">
        <v>195.27</v>
      </c>
      <c r="G229" s="2">
        <v>1158.45</v>
      </c>
      <c r="H229" s="2">
        <v>0.66</v>
      </c>
      <c r="I229" s="2">
        <v>40.020000000000003</v>
      </c>
      <c r="J229" s="2">
        <v>5244.23</v>
      </c>
      <c r="K229" s="2">
        <v>1.1599999999999999</v>
      </c>
      <c r="L229" s="2">
        <v>215.65</v>
      </c>
      <c r="M229" s="2">
        <v>939.18</v>
      </c>
      <c r="N229" s="2">
        <v>171.19</v>
      </c>
      <c r="O229" s="2">
        <v>15.44</v>
      </c>
    </row>
    <row r="230" spans="1:15" x14ac:dyDescent="0.25">
      <c r="A230" s="2"/>
      <c r="B230" s="1" t="s">
        <v>36</v>
      </c>
      <c r="C230" s="2"/>
      <c r="D230" s="2">
        <f>D218+D229</f>
        <v>88.28</v>
      </c>
      <c r="E230" s="2">
        <f t="shared" ref="E230:O230" si="15">E218+E229</f>
        <v>82.320000000000007</v>
      </c>
      <c r="F230" s="2">
        <f t="shared" si="15"/>
        <v>315.99</v>
      </c>
      <c r="G230" s="2">
        <f t="shared" si="15"/>
        <v>1955.85</v>
      </c>
      <c r="H230" s="2">
        <f t="shared" si="15"/>
        <v>1.02</v>
      </c>
      <c r="I230" s="2">
        <f t="shared" si="15"/>
        <v>43.6</v>
      </c>
      <c r="J230" s="2">
        <f t="shared" si="15"/>
        <v>5259.12</v>
      </c>
      <c r="K230" s="2">
        <f t="shared" si="15"/>
        <v>3.2199999999999998</v>
      </c>
      <c r="L230" s="2">
        <f t="shared" si="15"/>
        <v>723.75</v>
      </c>
      <c r="M230" s="2">
        <f t="shared" si="15"/>
        <v>1365.08</v>
      </c>
      <c r="N230" s="2">
        <f t="shared" si="15"/>
        <v>260.93</v>
      </c>
      <c r="O230" s="2">
        <f t="shared" si="15"/>
        <v>40.74</v>
      </c>
    </row>
    <row r="231" spans="1:15" ht="28.5" x14ac:dyDescent="0.25">
      <c r="A231" s="2"/>
      <c r="B231" s="1" t="s">
        <v>29</v>
      </c>
      <c r="C231" s="2"/>
      <c r="D231" s="2">
        <v>46.2</v>
      </c>
      <c r="E231" s="2">
        <v>47.4</v>
      </c>
      <c r="F231" s="2">
        <v>201</v>
      </c>
      <c r="G231" s="2">
        <v>1410</v>
      </c>
      <c r="H231" s="2">
        <v>0.72</v>
      </c>
      <c r="I231" s="2">
        <v>36</v>
      </c>
      <c r="J231" s="2">
        <v>420</v>
      </c>
      <c r="K231" s="2">
        <v>6</v>
      </c>
      <c r="L231" s="2">
        <v>660</v>
      </c>
      <c r="M231" s="2">
        <v>990</v>
      </c>
      <c r="N231" s="2">
        <v>150</v>
      </c>
      <c r="O231" s="2">
        <v>7.2</v>
      </c>
    </row>
    <row r="232" spans="1:15" ht="57" x14ac:dyDescent="0.25">
      <c r="A232" s="2"/>
      <c r="B232" s="1" t="s">
        <v>30</v>
      </c>
      <c r="C232" s="2"/>
      <c r="D232" s="5">
        <f>D230*100/D231</f>
        <v>191.08225108225108</v>
      </c>
      <c r="E232" s="5">
        <f t="shared" ref="E232:O232" si="16">E230*100/E231</f>
        <v>173.67088607594937</v>
      </c>
      <c r="F232" s="5">
        <f t="shared" si="16"/>
        <v>157.20895522388059</v>
      </c>
      <c r="G232" s="5">
        <f t="shared" si="16"/>
        <v>138.71276595744681</v>
      </c>
      <c r="H232" s="5">
        <f t="shared" si="16"/>
        <v>141.66666666666669</v>
      </c>
      <c r="I232" s="5">
        <f t="shared" si="16"/>
        <v>121.11111111111111</v>
      </c>
      <c r="J232" s="5">
        <f t="shared" si="16"/>
        <v>1252.1714285714286</v>
      </c>
      <c r="K232" s="5">
        <f t="shared" si="16"/>
        <v>53.666666666666664</v>
      </c>
      <c r="L232" s="5">
        <f t="shared" si="16"/>
        <v>109.65909090909091</v>
      </c>
      <c r="M232" s="5">
        <f t="shared" si="16"/>
        <v>137.8868686868687</v>
      </c>
      <c r="N232" s="5">
        <f t="shared" si="16"/>
        <v>173.95333333333335</v>
      </c>
      <c r="O232" s="5">
        <f t="shared" si="16"/>
        <v>565.83333333333337</v>
      </c>
    </row>
    <row r="233" spans="1:15" x14ac:dyDescent="0.25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</row>
    <row r="234" spans="1:15" x14ac:dyDescent="0.25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</row>
    <row r="235" spans="1:15" ht="15" customHeight="1" x14ac:dyDescent="0.25">
      <c r="A235" s="53" t="s">
        <v>37</v>
      </c>
      <c r="B235" s="50" t="s">
        <v>38</v>
      </c>
      <c r="C235" s="50" t="s">
        <v>39</v>
      </c>
      <c r="D235" s="52" t="s">
        <v>0</v>
      </c>
      <c r="E235" s="52"/>
      <c r="F235" s="52"/>
      <c r="G235" s="50" t="s">
        <v>40</v>
      </c>
      <c r="H235" s="52" t="s">
        <v>1</v>
      </c>
      <c r="I235" s="52"/>
      <c r="J235" s="52"/>
      <c r="K235" s="52"/>
      <c r="L235" s="52" t="s">
        <v>2</v>
      </c>
      <c r="M235" s="52"/>
      <c r="N235" s="52"/>
      <c r="O235" s="52"/>
    </row>
    <row r="236" spans="1:15" x14ac:dyDescent="0.25">
      <c r="A236" s="53"/>
      <c r="B236" s="51"/>
      <c r="C236" s="51"/>
      <c r="D236" s="1" t="s">
        <v>3</v>
      </c>
      <c r="E236" s="1" t="s">
        <v>4</v>
      </c>
      <c r="F236" s="1" t="s">
        <v>5</v>
      </c>
      <c r="G236" s="51"/>
      <c r="H236" s="1" t="s">
        <v>6</v>
      </c>
      <c r="I236" s="1" t="s">
        <v>7</v>
      </c>
      <c r="J236" s="1" t="s">
        <v>8</v>
      </c>
      <c r="K236" s="1" t="s">
        <v>9</v>
      </c>
      <c r="L236" s="1" t="s">
        <v>10</v>
      </c>
      <c r="M236" s="1" t="s">
        <v>11</v>
      </c>
      <c r="N236" s="1" t="s">
        <v>12</v>
      </c>
      <c r="O236" s="1" t="s">
        <v>13</v>
      </c>
    </row>
    <row r="237" spans="1:15" x14ac:dyDescent="0.25">
      <c r="A237" s="1">
        <v>1</v>
      </c>
      <c r="B237" s="1">
        <v>2</v>
      </c>
      <c r="C237" s="1">
        <v>3</v>
      </c>
      <c r="D237" s="1">
        <v>4</v>
      </c>
      <c r="E237" s="1">
        <v>5</v>
      </c>
      <c r="F237" s="1">
        <v>6</v>
      </c>
      <c r="G237" s="1">
        <v>7</v>
      </c>
      <c r="H237" s="1">
        <v>8</v>
      </c>
      <c r="I237" s="1">
        <v>9</v>
      </c>
      <c r="J237" s="1">
        <v>10</v>
      </c>
      <c r="K237" s="1">
        <v>11</v>
      </c>
      <c r="L237" s="1">
        <v>12</v>
      </c>
      <c r="M237" s="1">
        <v>13</v>
      </c>
      <c r="N237" s="1">
        <v>14</v>
      </c>
      <c r="O237" s="1">
        <v>15</v>
      </c>
    </row>
    <row r="238" spans="1:15" x14ac:dyDescent="0.25">
      <c r="A238" s="52" t="s">
        <v>14</v>
      </c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</row>
    <row r="239" spans="1:15" ht="30" x14ac:dyDescent="0.25">
      <c r="A239" s="2">
        <v>1</v>
      </c>
      <c r="B239" s="3" t="s">
        <v>206</v>
      </c>
      <c r="C239" s="2">
        <v>250</v>
      </c>
      <c r="D239" s="2">
        <v>10.6</v>
      </c>
      <c r="E239" s="2">
        <v>13.58</v>
      </c>
      <c r="F239" s="2">
        <v>45.68</v>
      </c>
      <c r="G239" s="2">
        <v>347</v>
      </c>
      <c r="H239" s="2">
        <v>0.13</v>
      </c>
      <c r="I239" s="2">
        <v>1.81</v>
      </c>
      <c r="J239" s="2">
        <v>0.14000000000000001</v>
      </c>
      <c r="K239" s="2">
        <v>0.49</v>
      </c>
      <c r="L239" s="2">
        <v>145.53</v>
      </c>
      <c r="M239" s="2">
        <v>193.98</v>
      </c>
      <c r="N239" s="2">
        <v>89.51</v>
      </c>
      <c r="O239" s="2">
        <v>2.08</v>
      </c>
    </row>
    <row r="240" spans="1:15" x14ac:dyDescent="0.25">
      <c r="A240" s="2">
        <v>11</v>
      </c>
      <c r="B240" s="3" t="s">
        <v>15</v>
      </c>
      <c r="C240" s="2">
        <v>200</v>
      </c>
      <c r="D240" s="2">
        <v>3.29</v>
      </c>
      <c r="E240" s="2">
        <v>3.5</v>
      </c>
      <c r="F240" s="2">
        <v>24.86</v>
      </c>
      <c r="G240" s="2">
        <v>144</v>
      </c>
      <c r="H240" s="2">
        <v>7.0000000000000007E-2</v>
      </c>
      <c r="I240" s="2">
        <v>1.3</v>
      </c>
      <c r="J240" s="2">
        <v>0.05</v>
      </c>
      <c r="K240" s="2">
        <v>0.28000000000000003</v>
      </c>
      <c r="L240" s="2">
        <v>12.16</v>
      </c>
      <c r="M240" s="2">
        <v>22.5</v>
      </c>
      <c r="N240" s="2">
        <v>34.799999999999997</v>
      </c>
      <c r="O240" s="2">
        <v>0.9</v>
      </c>
    </row>
    <row r="241" spans="1:15" x14ac:dyDescent="0.25">
      <c r="A241" s="2" t="s">
        <v>199</v>
      </c>
      <c r="B241" s="3" t="s">
        <v>16</v>
      </c>
      <c r="C241" s="2">
        <v>30</v>
      </c>
      <c r="D241" s="2">
        <v>1.47</v>
      </c>
      <c r="E241" s="2">
        <v>0.3</v>
      </c>
      <c r="F241" s="2">
        <v>13.3</v>
      </c>
      <c r="G241" s="2">
        <v>63</v>
      </c>
      <c r="H241" s="2">
        <v>0.03</v>
      </c>
      <c r="I241" s="2" t="s">
        <v>17</v>
      </c>
      <c r="J241" s="2" t="s">
        <v>17</v>
      </c>
      <c r="K241" s="2">
        <v>0.21</v>
      </c>
      <c r="L241" s="2">
        <v>54</v>
      </c>
      <c r="M241" s="2">
        <v>27.6</v>
      </c>
      <c r="N241" s="2">
        <v>6</v>
      </c>
      <c r="O241" s="2">
        <v>0.87</v>
      </c>
    </row>
    <row r="242" spans="1:15" x14ac:dyDescent="0.25">
      <c r="A242" s="2">
        <v>4</v>
      </c>
      <c r="B242" s="3" t="s">
        <v>46</v>
      </c>
      <c r="C242" s="2">
        <v>40</v>
      </c>
      <c r="D242" s="2">
        <v>5.0999999999999996</v>
      </c>
      <c r="E242" s="2">
        <v>4.5999999999999996</v>
      </c>
      <c r="F242" s="2">
        <v>0.3</v>
      </c>
      <c r="G242" s="2">
        <v>63</v>
      </c>
      <c r="H242" s="2">
        <v>0.03</v>
      </c>
      <c r="I242" s="2" t="s">
        <v>17</v>
      </c>
      <c r="J242" s="2">
        <v>0.1</v>
      </c>
      <c r="K242" s="2">
        <v>0.18</v>
      </c>
      <c r="L242" s="2">
        <v>22</v>
      </c>
      <c r="M242" s="2">
        <v>76.8</v>
      </c>
      <c r="N242" s="2">
        <v>5</v>
      </c>
      <c r="O242" s="2">
        <v>1</v>
      </c>
    </row>
    <row r="243" spans="1:15" x14ac:dyDescent="0.25">
      <c r="A243" s="2">
        <v>80</v>
      </c>
      <c r="B243" s="3" t="s">
        <v>18</v>
      </c>
      <c r="C243" s="2">
        <v>10</v>
      </c>
      <c r="D243" s="2">
        <v>0.05</v>
      </c>
      <c r="E243" s="2">
        <v>8.25</v>
      </c>
      <c r="F243" s="2">
        <v>0.08</v>
      </c>
      <c r="G243" s="2">
        <v>65</v>
      </c>
      <c r="H243" s="2" t="s">
        <v>17</v>
      </c>
      <c r="I243" s="2" t="s">
        <v>17</v>
      </c>
      <c r="J243" s="2">
        <v>0.1</v>
      </c>
      <c r="K243" s="2">
        <v>0.1</v>
      </c>
      <c r="L243" s="2">
        <v>1.2</v>
      </c>
      <c r="M243" s="2">
        <v>1.9</v>
      </c>
      <c r="N243" s="2">
        <v>0.04</v>
      </c>
      <c r="O243" s="2">
        <v>0.02</v>
      </c>
    </row>
    <row r="244" spans="1:15" x14ac:dyDescent="0.25">
      <c r="A244" s="2">
        <v>81</v>
      </c>
      <c r="B244" s="3" t="s">
        <v>19</v>
      </c>
      <c r="C244" s="2">
        <v>10</v>
      </c>
      <c r="D244" s="2">
        <v>2.2999999999999998</v>
      </c>
      <c r="E244" s="2">
        <v>2.9</v>
      </c>
      <c r="F244" s="2" t="s">
        <v>17</v>
      </c>
      <c r="G244" s="2">
        <v>36</v>
      </c>
      <c r="H244" s="2" t="s">
        <v>17</v>
      </c>
      <c r="I244" s="2">
        <v>0.16</v>
      </c>
      <c r="J244" s="2">
        <v>0.04</v>
      </c>
      <c r="K244" s="2">
        <v>0.05</v>
      </c>
      <c r="L244" s="2">
        <v>100</v>
      </c>
      <c r="M244" s="2">
        <v>54</v>
      </c>
      <c r="N244" s="2">
        <v>5</v>
      </c>
      <c r="O244" s="2">
        <v>0.11</v>
      </c>
    </row>
    <row r="245" spans="1:15" x14ac:dyDescent="0.25">
      <c r="A245" s="2"/>
      <c r="B245" s="1" t="s">
        <v>20</v>
      </c>
      <c r="C245" s="2"/>
      <c r="D245" s="2">
        <v>27.18</v>
      </c>
      <c r="E245" s="2">
        <v>36.880000000000003</v>
      </c>
      <c r="F245" s="2">
        <v>89.64</v>
      </c>
      <c r="G245" s="2">
        <v>739.3</v>
      </c>
      <c r="H245" s="2">
        <v>0.37</v>
      </c>
      <c r="I245" s="2">
        <v>4.45</v>
      </c>
      <c r="J245" s="2">
        <v>0.43</v>
      </c>
      <c r="K245" s="2">
        <v>2.1</v>
      </c>
      <c r="L245" s="2">
        <v>558.5</v>
      </c>
      <c r="M245" s="2">
        <v>632.92999999999995</v>
      </c>
      <c r="N245" s="2">
        <v>118.91</v>
      </c>
      <c r="O245" s="2">
        <v>5.23</v>
      </c>
    </row>
    <row r="246" spans="1:15" x14ac:dyDescent="0.25">
      <c r="A246" s="52" t="s">
        <v>21</v>
      </c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</row>
    <row r="247" spans="1:15" x14ac:dyDescent="0.25">
      <c r="A247" s="2">
        <v>68</v>
      </c>
      <c r="B247" s="3" t="s">
        <v>193</v>
      </c>
      <c r="C247" s="2">
        <v>150</v>
      </c>
      <c r="D247" s="2">
        <v>2.5299999999999998</v>
      </c>
      <c r="E247" s="2">
        <v>10.24</v>
      </c>
      <c r="F247" s="2">
        <v>14.03</v>
      </c>
      <c r="G247" s="2">
        <v>120</v>
      </c>
      <c r="H247" s="2">
        <v>0.09</v>
      </c>
      <c r="I247" s="2">
        <v>25.75</v>
      </c>
      <c r="J247" s="2">
        <v>1.39</v>
      </c>
      <c r="K247" s="2">
        <v>7.0000000000000007E-2</v>
      </c>
      <c r="L247" s="2">
        <v>43.33</v>
      </c>
      <c r="M247" s="2">
        <v>72.38</v>
      </c>
      <c r="N247" s="2">
        <v>31.24</v>
      </c>
      <c r="O247" s="2">
        <v>1.3</v>
      </c>
    </row>
    <row r="248" spans="1:15" x14ac:dyDescent="0.25">
      <c r="A248" s="2">
        <v>5</v>
      </c>
      <c r="B248" s="3" t="s">
        <v>23</v>
      </c>
      <c r="C248" s="2">
        <v>30</v>
      </c>
      <c r="D248" s="2">
        <v>6.46</v>
      </c>
      <c r="E248" s="2">
        <v>3.53</v>
      </c>
      <c r="F248" s="2" t="s">
        <v>17</v>
      </c>
      <c r="G248" s="2">
        <v>56</v>
      </c>
      <c r="H248" s="2">
        <v>0.01</v>
      </c>
      <c r="I248" s="2" t="s">
        <v>17</v>
      </c>
      <c r="J248" s="2" t="s">
        <v>17</v>
      </c>
      <c r="K248" s="2">
        <v>0.03</v>
      </c>
      <c r="L248" s="2" t="s">
        <v>17</v>
      </c>
      <c r="M248" s="2" t="s">
        <v>17</v>
      </c>
      <c r="N248" s="2" t="s">
        <v>17</v>
      </c>
      <c r="O248" s="2" t="s">
        <v>17</v>
      </c>
    </row>
    <row r="249" spans="1:15" ht="30" x14ac:dyDescent="0.25">
      <c r="A249" s="2">
        <v>69</v>
      </c>
      <c r="B249" s="3" t="s">
        <v>64</v>
      </c>
      <c r="C249" s="2" t="s">
        <v>194</v>
      </c>
      <c r="D249" s="2">
        <v>3.21</v>
      </c>
      <c r="E249" s="2">
        <v>9.27</v>
      </c>
      <c r="F249" s="2">
        <v>15.17</v>
      </c>
      <c r="G249" s="2">
        <v>158</v>
      </c>
      <c r="H249" s="2">
        <v>0.11</v>
      </c>
      <c r="I249" s="2">
        <v>49.09</v>
      </c>
      <c r="J249" s="2">
        <v>1.56</v>
      </c>
      <c r="K249" s="2">
        <v>0.1</v>
      </c>
      <c r="L249" s="2">
        <v>79.36</v>
      </c>
      <c r="M249" s="2">
        <v>82.98</v>
      </c>
      <c r="N249" s="2">
        <v>34.86</v>
      </c>
      <c r="O249" s="2">
        <v>1.35</v>
      </c>
    </row>
    <row r="250" spans="1:15" x14ac:dyDescent="0.25">
      <c r="A250" s="2">
        <v>79</v>
      </c>
      <c r="B250" s="3" t="s">
        <v>209</v>
      </c>
      <c r="C250" s="2">
        <v>200</v>
      </c>
      <c r="D250" s="2">
        <v>9.73</v>
      </c>
      <c r="E250" s="2">
        <v>8.11</v>
      </c>
      <c r="F250" s="2">
        <v>17.55</v>
      </c>
      <c r="G250" s="2">
        <v>189.14</v>
      </c>
      <c r="H250" s="2">
        <v>0.13</v>
      </c>
      <c r="I250" s="2">
        <v>9.61</v>
      </c>
      <c r="J250" s="2">
        <v>0.02</v>
      </c>
      <c r="K250" s="2">
        <v>0.18</v>
      </c>
      <c r="L250" s="2">
        <v>26.26</v>
      </c>
      <c r="M250" s="2">
        <v>223.32</v>
      </c>
      <c r="N250" s="2">
        <v>35.75</v>
      </c>
      <c r="O250" s="2">
        <v>1.46</v>
      </c>
    </row>
    <row r="251" spans="1:15" x14ac:dyDescent="0.25">
      <c r="A251" s="2">
        <v>10</v>
      </c>
      <c r="B251" s="3" t="s">
        <v>25</v>
      </c>
      <c r="C251" s="2">
        <v>180</v>
      </c>
      <c r="D251" s="2">
        <v>3.91</v>
      </c>
      <c r="E251" s="2">
        <v>5.99</v>
      </c>
      <c r="F251" s="2">
        <v>25.64</v>
      </c>
      <c r="G251" s="2">
        <v>172.17</v>
      </c>
      <c r="H251" s="2">
        <v>0.2</v>
      </c>
      <c r="I251" s="2">
        <v>22.6</v>
      </c>
      <c r="J251" s="2">
        <v>0.15</v>
      </c>
      <c r="K251" s="2">
        <v>0.18</v>
      </c>
      <c r="L251" s="2">
        <v>53.72</v>
      </c>
      <c r="M251" s="2">
        <v>132.37</v>
      </c>
      <c r="N251" s="2">
        <v>37.69</v>
      </c>
      <c r="O251" s="2">
        <v>1.27</v>
      </c>
    </row>
    <row r="252" spans="1:15" x14ac:dyDescent="0.25">
      <c r="A252" s="2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x14ac:dyDescent="0.25">
      <c r="A253" s="2">
        <v>30</v>
      </c>
      <c r="B253" s="3" t="s">
        <v>50</v>
      </c>
      <c r="C253" s="2">
        <v>200</v>
      </c>
      <c r="D253" s="2">
        <v>0.15</v>
      </c>
      <c r="E253" s="2">
        <v>0.1</v>
      </c>
      <c r="F253" s="2">
        <v>26.16</v>
      </c>
      <c r="G253" s="2">
        <v>108</v>
      </c>
      <c r="H253" s="2" t="s">
        <v>17</v>
      </c>
      <c r="I253" s="2">
        <v>3</v>
      </c>
      <c r="J253" s="2" t="s">
        <v>17</v>
      </c>
      <c r="K253" s="2" t="s">
        <v>17</v>
      </c>
      <c r="L253" s="2">
        <v>10.25</v>
      </c>
      <c r="M253" s="2" t="s">
        <v>17</v>
      </c>
      <c r="N253" s="2">
        <v>1.4</v>
      </c>
      <c r="O253" s="2">
        <v>0.12</v>
      </c>
    </row>
    <row r="254" spans="1:15" x14ac:dyDescent="0.25">
      <c r="A254" s="2"/>
      <c r="B254" s="3" t="s">
        <v>16</v>
      </c>
      <c r="C254" s="2">
        <v>100</v>
      </c>
      <c r="D254" s="2">
        <v>7.6</v>
      </c>
      <c r="E254" s="2">
        <v>0.8</v>
      </c>
      <c r="F254" s="2">
        <v>48.6</v>
      </c>
      <c r="G254" s="2">
        <v>238</v>
      </c>
      <c r="H254" s="2">
        <v>0.11</v>
      </c>
      <c r="I254" s="2" t="s">
        <v>17</v>
      </c>
      <c r="J254" s="2" t="s">
        <v>17</v>
      </c>
      <c r="K254" s="2">
        <v>0.03</v>
      </c>
      <c r="L254" s="2">
        <v>20</v>
      </c>
      <c r="M254" s="2">
        <v>65</v>
      </c>
      <c r="N254" s="2">
        <v>14</v>
      </c>
      <c r="O254" s="2">
        <v>1.1000000000000001</v>
      </c>
    </row>
    <row r="255" spans="1:15" x14ac:dyDescent="0.25">
      <c r="A255" s="2"/>
      <c r="B255" s="3" t="s">
        <v>27</v>
      </c>
      <c r="C255" s="2">
        <v>50</v>
      </c>
      <c r="D255" s="2">
        <v>3.3</v>
      </c>
      <c r="E255" s="2">
        <v>0.6</v>
      </c>
      <c r="F255" s="2">
        <v>17.100000000000001</v>
      </c>
      <c r="G255" s="2">
        <v>90</v>
      </c>
      <c r="H255" s="2">
        <v>0.09</v>
      </c>
      <c r="I255" s="2" t="s">
        <v>17</v>
      </c>
      <c r="J255" s="2" t="s">
        <v>17</v>
      </c>
      <c r="K255" s="2">
        <v>0.04</v>
      </c>
      <c r="L255" s="2">
        <v>17.5</v>
      </c>
      <c r="M255" s="2">
        <v>79</v>
      </c>
      <c r="N255" s="2">
        <v>23.5</v>
      </c>
      <c r="O255" s="2">
        <v>1.95</v>
      </c>
    </row>
    <row r="256" spans="1:15" x14ac:dyDescent="0.25">
      <c r="A256" s="2"/>
      <c r="B256" s="3" t="s">
        <v>54</v>
      </c>
      <c r="C256" s="2">
        <v>100</v>
      </c>
      <c r="D256" s="2">
        <v>0.9</v>
      </c>
      <c r="E256" s="2">
        <v>0.2</v>
      </c>
      <c r="F256" s="2">
        <v>8.1</v>
      </c>
      <c r="G256" s="2">
        <v>43</v>
      </c>
      <c r="H256" s="2">
        <v>0.04</v>
      </c>
      <c r="I256" s="2">
        <v>60</v>
      </c>
      <c r="J256" s="2" t="s">
        <v>17</v>
      </c>
      <c r="K256" s="2">
        <v>0.2</v>
      </c>
      <c r="L256" s="3">
        <v>34</v>
      </c>
      <c r="M256" s="3">
        <v>23</v>
      </c>
      <c r="N256" s="3">
        <v>13</v>
      </c>
      <c r="O256" s="2">
        <v>0.3</v>
      </c>
    </row>
    <row r="257" spans="1:15" x14ac:dyDescent="0.25">
      <c r="A257" s="2"/>
      <c r="B257" s="1" t="s">
        <v>20</v>
      </c>
      <c r="C257" s="2"/>
      <c r="D257" s="2">
        <v>45.36</v>
      </c>
      <c r="E257" s="2">
        <v>46.66</v>
      </c>
      <c r="F257" s="2">
        <v>205.79</v>
      </c>
      <c r="G257" s="2">
        <v>1275.57</v>
      </c>
      <c r="H257" s="2">
        <v>0.63</v>
      </c>
      <c r="I257" s="2">
        <v>137.41999999999999</v>
      </c>
      <c r="J257" s="2">
        <v>3.16</v>
      </c>
      <c r="K257" s="2">
        <v>0.71</v>
      </c>
      <c r="L257" s="2">
        <v>289.17</v>
      </c>
      <c r="M257" s="2">
        <v>654.20000000000005</v>
      </c>
      <c r="N257" s="2">
        <v>189.42</v>
      </c>
      <c r="O257" s="2">
        <v>8.16</v>
      </c>
    </row>
    <row r="258" spans="1:15" x14ac:dyDescent="0.25">
      <c r="A258" s="2"/>
      <c r="B258" s="1" t="s">
        <v>36</v>
      </c>
      <c r="C258" s="2"/>
      <c r="D258" s="2">
        <f>D245+D257</f>
        <v>72.539999999999992</v>
      </c>
      <c r="E258" s="2">
        <f t="shared" ref="E258:O258" si="17">E245+E257</f>
        <v>83.539999999999992</v>
      </c>
      <c r="F258" s="2">
        <f t="shared" si="17"/>
        <v>295.43</v>
      </c>
      <c r="G258" s="2">
        <f t="shared" si="17"/>
        <v>2014.87</v>
      </c>
      <c r="H258" s="2">
        <f t="shared" si="17"/>
        <v>1</v>
      </c>
      <c r="I258" s="2">
        <f t="shared" si="17"/>
        <v>141.86999999999998</v>
      </c>
      <c r="J258" s="2">
        <f t="shared" si="17"/>
        <v>3.5900000000000003</v>
      </c>
      <c r="K258" s="2">
        <f t="shared" si="17"/>
        <v>2.81</v>
      </c>
      <c r="L258" s="2">
        <f t="shared" si="17"/>
        <v>847.67000000000007</v>
      </c>
      <c r="M258" s="2">
        <f t="shared" si="17"/>
        <v>1287.1300000000001</v>
      </c>
      <c r="N258" s="2">
        <f t="shared" si="17"/>
        <v>308.33</v>
      </c>
      <c r="O258" s="2">
        <f t="shared" si="17"/>
        <v>13.39</v>
      </c>
    </row>
    <row r="259" spans="1:15" ht="28.5" x14ac:dyDescent="0.25">
      <c r="A259" s="2"/>
      <c r="B259" s="1" t="s">
        <v>29</v>
      </c>
      <c r="C259" s="2"/>
      <c r="D259" s="2">
        <v>46.2</v>
      </c>
      <c r="E259" s="2">
        <v>47.4</v>
      </c>
      <c r="F259" s="2">
        <v>201</v>
      </c>
      <c r="G259" s="2">
        <v>1410</v>
      </c>
      <c r="H259" s="2">
        <v>0.72</v>
      </c>
      <c r="I259" s="2">
        <v>36</v>
      </c>
      <c r="J259" s="2">
        <v>420</v>
      </c>
      <c r="K259" s="2">
        <v>6</v>
      </c>
      <c r="L259" s="2">
        <v>660</v>
      </c>
      <c r="M259" s="2">
        <v>990</v>
      </c>
      <c r="N259" s="2">
        <v>150</v>
      </c>
      <c r="O259" s="2">
        <v>7.2</v>
      </c>
    </row>
    <row r="260" spans="1:15" ht="57" x14ac:dyDescent="0.25">
      <c r="A260" s="2"/>
      <c r="B260" s="1" t="s">
        <v>30</v>
      </c>
      <c r="C260" s="2"/>
      <c r="D260" s="5">
        <f>D258*100/D259</f>
        <v>157.012987012987</v>
      </c>
      <c r="E260" s="5">
        <f t="shared" ref="E260:O260" si="18">E258*100/E259</f>
        <v>176.24472573839662</v>
      </c>
      <c r="F260" s="5">
        <f t="shared" si="18"/>
        <v>146.98009950248758</v>
      </c>
      <c r="G260" s="5">
        <f t="shared" si="18"/>
        <v>142.89858156028367</v>
      </c>
      <c r="H260" s="5">
        <f t="shared" si="18"/>
        <v>138.88888888888889</v>
      </c>
      <c r="I260" s="5">
        <f t="shared" si="18"/>
        <v>394.08333333333326</v>
      </c>
      <c r="J260" s="5">
        <f t="shared" si="18"/>
        <v>0.85476190476190494</v>
      </c>
      <c r="K260" s="5">
        <f t="shared" si="18"/>
        <v>46.833333333333336</v>
      </c>
      <c r="L260" s="5">
        <f t="shared" si="18"/>
        <v>128.43484848484849</v>
      </c>
      <c r="M260" s="5">
        <f t="shared" si="18"/>
        <v>130.01313131313134</v>
      </c>
      <c r="N260" s="5">
        <f t="shared" si="18"/>
        <v>205.55333333333334</v>
      </c>
      <c r="O260" s="5">
        <f t="shared" si="18"/>
        <v>185.97222222222223</v>
      </c>
    </row>
    <row r="261" spans="1:1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 x14ac:dyDescent="0.25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</row>
    <row r="263" spans="1:15" x14ac:dyDescent="0.25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</row>
    <row r="264" spans="1:15" ht="15" customHeight="1" x14ac:dyDescent="0.25">
      <c r="A264" s="53" t="s">
        <v>37</v>
      </c>
      <c r="B264" s="50" t="s">
        <v>38</v>
      </c>
      <c r="C264" s="50" t="s">
        <v>39</v>
      </c>
      <c r="D264" s="52" t="s">
        <v>0</v>
      </c>
      <c r="E264" s="52"/>
      <c r="F264" s="52"/>
      <c r="G264" s="50" t="s">
        <v>40</v>
      </c>
      <c r="H264" s="52" t="s">
        <v>1</v>
      </c>
      <c r="I264" s="52"/>
      <c r="J264" s="52"/>
      <c r="K264" s="52"/>
      <c r="L264" s="52" t="s">
        <v>2</v>
      </c>
      <c r="M264" s="52"/>
      <c r="N264" s="52"/>
      <c r="O264" s="52"/>
    </row>
    <row r="265" spans="1:15" x14ac:dyDescent="0.25">
      <c r="A265" s="53"/>
      <c r="B265" s="51"/>
      <c r="C265" s="51"/>
      <c r="D265" s="1" t="s">
        <v>3</v>
      </c>
      <c r="E265" s="1" t="s">
        <v>4</v>
      </c>
      <c r="F265" s="1" t="s">
        <v>5</v>
      </c>
      <c r="G265" s="51"/>
      <c r="H265" s="1" t="s">
        <v>6</v>
      </c>
      <c r="I265" s="1" t="s">
        <v>7</v>
      </c>
      <c r="J265" s="1" t="s">
        <v>8</v>
      </c>
      <c r="K265" s="1" t="s">
        <v>9</v>
      </c>
      <c r="L265" s="1" t="s">
        <v>10</v>
      </c>
      <c r="M265" s="1" t="s">
        <v>11</v>
      </c>
      <c r="N265" s="1" t="s">
        <v>12</v>
      </c>
      <c r="O265" s="1" t="s">
        <v>13</v>
      </c>
    </row>
    <row r="266" spans="1:15" x14ac:dyDescent="0.25">
      <c r="A266" s="1">
        <v>1</v>
      </c>
      <c r="B266" s="1">
        <v>2</v>
      </c>
      <c r="C266" s="1">
        <v>3</v>
      </c>
      <c r="D266" s="1">
        <v>4</v>
      </c>
      <c r="E266" s="1">
        <v>5</v>
      </c>
      <c r="F266" s="1">
        <v>6</v>
      </c>
      <c r="G266" s="1">
        <v>7</v>
      </c>
      <c r="H266" s="1">
        <v>8</v>
      </c>
      <c r="I266" s="1">
        <v>9</v>
      </c>
      <c r="J266" s="1">
        <v>10</v>
      </c>
      <c r="K266" s="1">
        <v>11</v>
      </c>
      <c r="L266" s="1">
        <v>12</v>
      </c>
      <c r="M266" s="1">
        <v>13</v>
      </c>
      <c r="N266" s="1">
        <v>14</v>
      </c>
      <c r="O266" s="1">
        <v>15</v>
      </c>
    </row>
    <row r="267" spans="1:15" x14ac:dyDescent="0.25">
      <c r="A267" s="52" t="s">
        <v>14</v>
      </c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</row>
    <row r="268" spans="1:15" x14ac:dyDescent="0.25">
      <c r="A268" s="2">
        <v>27</v>
      </c>
      <c r="B268" s="3" t="s">
        <v>210</v>
      </c>
      <c r="C268" s="2" t="s">
        <v>211</v>
      </c>
      <c r="D268" s="2">
        <v>19.739999999999998</v>
      </c>
      <c r="E268" s="2">
        <v>9.4</v>
      </c>
      <c r="F268" s="2">
        <v>46.39</v>
      </c>
      <c r="G268" s="2">
        <v>347.03</v>
      </c>
      <c r="H268" s="2">
        <v>0.14000000000000001</v>
      </c>
      <c r="I268" s="2">
        <v>0.4</v>
      </c>
      <c r="J268" s="2">
        <v>0.38</v>
      </c>
      <c r="K268" s="2">
        <v>0.6</v>
      </c>
      <c r="L268" s="2">
        <v>139.13999999999999</v>
      </c>
      <c r="M268" s="2">
        <v>444.4</v>
      </c>
      <c r="N268" s="2">
        <v>26.72</v>
      </c>
      <c r="O268" s="2">
        <v>0.68</v>
      </c>
    </row>
    <row r="269" spans="1:15" x14ac:dyDescent="0.25">
      <c r="A269" s="2">
        <v>40</v>
      </c>
      <c r="B269" s="3" t="s">
        <v>46</v>
      </c>
      <c r="C269" s="2">
        <v>40</v>
      </c>
      <c r="D269" s="2">
        <v>5.08</v>
      </c>
      <c r="E269" s="2">
        <v>4.5999999999999996</v>
      </c>
      <c r="F269" s="2">
        <v>0.28000000000000003</v>
      </c>
      <c r="G269" s="2">
        <v>63</v>
      </c>
      <c r="H269" s="2">
        <v>0.03</v>
      </c>
      <c r="I269" s="2" t="s">
        <v>17</v>
      </c>
      <c r="J269" s="2">
        <v>0.1</v>
      </c>
      <c r="K269" s="2">
        <v>0.18</v>
      </c>
      <c r="L269" s="2">
        <v>22</v>
      </c>
      <c r="M269" s="2">
        <v>76.8</v>
      </c>
      <c r="N269" s="2">
        <v>4.8</v>
      </c>
      <c r="O269" s="2">
        <v>1</v>
      </c>
    </row>
    <row r="270" spans="1:15" x14ac:dyDescent="0.25">
      <c r="A270" s="2">
        <v>2</v>
      </c>
      <c r="B270" s="3" t="s">
        <v>45</v>
      </c>
      <c r="C270" s="2">
        <v>200</v>
      </c>
      <c r="D270" s="2">
        <v>0.2</v>
      </c>
      <c r="E270" s="2">
        <v>0.05</v>
      </c>
      <c r="F270" s="2">
        <v>15</v>
      </c>
      <c r="G270" s="2">
        <v>57</v>
      </c>
      <c r="H270" s="2" t="s">
        <v>17</v>
      </c>
      <c r="I270" s="2">
        <v>0.1</v>
      </c>
      <c r="J270" s="2" t="s">
        <v>17</v>
      </c>
      <c r="K270" s="2">
        <v>0.01</v>
      </c>
      <c r="L270" s="2">
        <v>5.25</v>
      </c>
      <c r="M270" s="2">
        <v>8.24</v>
      </c>
      <c r="N270" s="2">
        <v>4.4000000000000004</v>
      </c>
      <c r="O270" s="2">
        <v>2.9</v>
      </c>
    </row>
    <row r="271" spans="1:15" x14ac:dyDescent="0.25">
      <c r="A271" s="2"/>
      <c r="B271" s="3" t="s">
        <v>16</v>
      </c>
      <c r="C271" s="2">
        <v>50</v>
      </c>
      <c r="D271" s="2">
        <v>3.8</v>
      </c>
      <c r="E271" s="2">
        <v>0.4</v>
      </c>
      <c r="F271" s="2">
        <v>24.3</v>
      </c>
      <c r="G271" s="2">
        <v>119</v>
      </c>
      <c r="H271" s="2">
        <v>0.05</v>
      </c>
      <c r="I271" s="2" t="s">
        <v>17</v>
      </c>
      <c r="J271" s="2" t="s">
        <v>17</v>
      </c>
      <c r="K271" s="2">
        <v>0.6</v>
      </c>
      <c r="L271" s="2">
        <v>10</v>
      </c>
      <c r="M271" s="2">
        <v>32.5</v>
      </c>
      <c r="N271" s="2">
        <v>7</v>
      </c>
      <c r="O271" s="2">
        <v>0.5</v>
      </c>
    </row>
    <row r="272" spans="1:15" x14ac:dyDescent="0.25">
      <c r="A272" s="2">
        <v>3</v>
      </c>
      <c r="B272" s="3" t="s">
        <v>18</v>
      </c>
      <c r="C272" s="2">
        <v>12</v>
      </c>
      <c r="D272" s="2">
        <v>0.06</v>
      </c>
      <c r="E272" s="2">
        <v>9.9</v>
      </c>
      <c r="F272" s="2">
        <v>0.1</v>
      </c>
      <c r="G272" s="2">
        <v>89.76</v>
      </c>
      <c r="H272" s="2" t="s">
        <v>17</v>
      </c>
      <c r="I272" s="2" t="s">
        <v>17</v>
      </c>
      <c r="J272" s="2">
        <v>0.03</v>
      </c>
      <c r="K272" s="2">
        <v>0.04</v>
      </c>
      <c r="L272" s="2">
        <v>0.6</v>
      </c>
      <c r="M272" s="2">
        <v>0.95</v>
      </c>
      <c r="N272" s="2">
        <v>0.02</v>
      </c>
      <c r="O272" s="2">
        <v>0.01</v>
      </c>
    </row>
    <row r="273" spans="1:15" x14ac:dyDescent="0.25">
      <c r="A273" s="2">
        <v>8</v>
      </c>
      <c r="B273" s="3" t="s">
        <v>19</v>
      </c>
      <c r="C273" s="2">
        <v>15</v>
      </c>
      <c r="D273" s="2">
        <v>3.48</v>
      </c>
      <c r="E273" s="2">
        <v>4.43</v>
      </c>
      <c r="F273" s="2" t="s">
        <v>17</v>
      </c>
      <c r="G273" s="2">
        <v>54.78</v>
      </c>
      <c r="H273" s="2" t="s">
        <v>17</v>
      </c>
      <c r="I273" s="2">
        <v>0.16</v>
      </c>
      <c r="J273" s="2">
        <v>0.03</v>
      </c>
      <c r="K273" s="2">
        <v>0.04</v>
      </c>
      <c r="L273" s="2">
        <v>80</v>
      </c>
      <c r="M273" s="2">
        <v>42.3</v>
      </c>
      <c r="N273" s="2">
        <v>4</v>
      </c>
      <c r="O273" s="2">
        <v>0.09</v>
      </c>
    </row>
    <row r="274" spans="1:15" x14ac:dyDescent="0.25">
      <c r="A274" s="2"/>
      <c r="B274" s="1" t="s">
        <v>20</v>
      </c>
      <c r="C274" s="2"/>
      <c r="D274" s="3">
        <v>36.729999999999997</v>
      </c>
      <c r="E274" s="2">
        <v>38.9</v>
      </c>
      <c r="F274" s="2">
        <v>98.08</v>
      </c>
      <c r="G274" s="2">
        <v>697</v>
      </c>
      <c r="H274" s="3">
        <v>0.28000000000000003</v>
      </c>
      <c r="I274" s="3">
        <v>1.18</v>
      </c>
      <c r="J274" s="3">
        <v>0.52</v>
      </c>
      <c r="K274" s="3">
        <v>1.76</v>
      </c>
      <c r="L274" s="3">
        <v>457.47</v>
      </c>
      <c r="M274" s="3">
        <v>620.04</v>
      </c>
      <c r="N274" s="3">
        <v>69.94</v>
      </c>
      <c r="O274" s="2">
        <v>7.28</v>
      </c>
    </row>
    <row r="275" spans="1:15" x14ac:dyDescent="0.25">
      <c r="A275" s="52" t="s">
        <v>21</v>
      </c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</row>
    <row r="276" spans="1:15" x14ac:dyDescent="0.25">
      <c r="A276" s="2">
        <v>26</v>
      </c>
      <c r="B276" s="3" t="s">
        <v>22</v>
      </c>
      <c r="C276" s="2">
        <v>100</v>
      </c>
      <c r="D276" s="2">
        <v>1.47</v>
      </c>
      <c r="E276" s="2">
        <v>7.16</v>
      </c>
      <c r="F276" s="2">
        <v>7.95</v>
      </c>
      <c r="G276" s="2">
        <v>102</v>
      </c>
      <c r="H276" s="2">
        <v>0.04</v>
      </c>
      <c r="I276" s="2">
        <v>14.57</v>
      </c>
      <c r="J276" s="2">
        <v>0.87</v>
      </c>
      <c r="K276" s="2">
        <v>0.1</v>
      </c>
      <c r="L276" s="2">
        <v>8.18</v>
      </c>
      <c r="M276" s="2">
        <v>57.92</v>
      </c>
      <c r="N276" s="2">
        <v>19.440000000000001</v>
      </c>
      <c r="O276" s="2">
        <v>0.82</v>
      </c>
    </row>
    <row r="277" spans="1:15" x14ac:dyDescent="0.25">
      <c r="A277" s="2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30" x14ac:dyDescent="0.25">
      <c r="A278" s="2">
        <v>97</v>
      </c>
      <c r="B278" s="3" t="s">
        <v>207</v>
      </c>
      <c r="C278" s="2">
        <v>300</v>
      </c>
      <c r="D278" s="2">
        <v>3.64</v>
      </c>
      <c r="E278" s="2">
        <v>3.71</v>
      </c>
      <c r="F278" s="2">
        <v>11.18</v>
      </c>
      <c r="G278" s="2">
        <v>106</v>
      </c>
      <c r="H278" s="2">
        <v>0.19</v>
      </c>
      <c r="I278" s="2">
        <v>4.04</v>
      </c>
      <c r="J278" s="2">
        <v>1.57</v>
      </c>
      <c r="K278" s="2">
        <v>0.14000000000000001</v>
      </c>
      <c r="L278" s="2">
        <v>46.69</v>
      </c>
      <c r="M278" s="2">
        <v>133.91999999999999</v>
      </c>
      <c r="N278" s="2">
        <v>32.93</v>
      </c>
      <c r="O278" s="2">
        <v>1.69</v>
      </c>
    </row>
    <row r="279" spans="1:15" ht="30" x14ac:dyDescent="0.25">
      <c r="A279" s="2">
        <v>56</v>
      </c>
      <c r="B279" s="3" t="s">
        <v>208</v>
      </c>
      <c r="C279" s="2">
        <v>150</v>
      </c>
      <c r="D279" s="2">
        <v>18.920000000000002</v>
      </c>
      <c r="E279" s="2">
        <v>4.09</v>
      </c>
      <c r="F279" s="2">
        <v>2.0099999999999998</v>
      </c>
      <c r="G279" s="2">
        <v>1</v>
      </c>
      <c r="H279" s="2">
        <v>118.5</v>
      </c>
      <c r="I279" s="2">
        <v>1.39</v>
      </c>
      <c r="J279" s="2">
        <v>0.01</v>
      </c>
      <c r="K279" s="2">
        <v>0.18</v>
      </c>
      <c r="L279" s="2">
        <v>61.5</v>
      </c>
      <c r="M279" s="2">
        <v>313.82</v>
      </c>
      <c r="N279" s="2">
        <v>56.01</v>
      </c>
      <c r="O279" s="2">
        <v>1.22</v>
      </c>
    </row>
    <row r="280" spans="1:15" x14ac:dyDescent="0.25">
      <c r="A280" s="2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x14ac:dyDescent="0.25">
      <c r="A281" s="2">
        <v>10</v>
      </c>
      <c r="B281" s="3" t="s">
        <v>25</v>
      </c>
      <c r="C281" s="2">
        <v>180</v>
      </c>
      <c r="D281" s="2">
        <v>3.91</v>
      </c>
      <c r="E281" s="2">
        <v>5.99</v>
      </c>
      <c r="F281" s="2">
        <v>25.64</v>
      </c>
      <c r="G281" s="2">
        <v>172.17</v>
      </c>
      <c r="H281" s="2">
        <v>0.2</v>
      </c>
      <c r="I281" s="2">
        <v>22.6</v>
      </c>
      <c r="J281" s="2">
        <v>0.15</v>
      </c>
      <c r="K281" s="2">
        <v>0.18</v>
      </c>
      <c r="L281" s="2">
        <v>53.72</v>
      </c>
      <c r="M281" s="2">
        <v>132.37</v>
      </c>
      <c r="N281" s="2">
        <v>37.69</v>
      </c>
      <c r="O281" s="2">
        <v>1.27</v>
      </c>
    </row>
    <row r="282" spans="1:15" x14ac:dyDescent="0.25">
      <c r="A282" s="2">
        <v>57</v>
      </c>
      <c r="B282" s="3" t="s">
        <v>63</v>
      </c>
      <c r="C282" s="2">
        <v>200</v>
      </c>
      <c r="D282" s="2">
        <v>1.56</v>
      </c>
      <c r="E282" s="2" t="s">
        <v>17</v>
      </c>
      <c r="F282" s="2">
        <v>36.46</v>
      </c>
      <c r="G282" s="2">
        <v>150</v>
      </c>
      <c r="H282" s="2">
        <v>0.02</v>
      </c>
      <c r="I282" s="2">
        <v>1.2</v>
      </c>
      <c r="J282" s="2">
        <v>0.7</v>
      </c>
      <c r="K282" s="2">
        <v>0.04</v>
      </c>
      <c r="L282" s="2">
        <v>48.6</v>
      </c>
      <c r="M282" s="2">
        <v>29.2</v>
      </c>
      <c r="N282" s="2">
        <v>31.5</v>
      </c>
      <c r="O282" s="2">
        <v>1.02</v>
      </c>
    </row>
    <row r="283" spans="1:15" x14ac:dyDescent="0.25">
      <c r="A283" s="2" t="s">
        <v>199</v>
      </c>
      <c r="B283" s="3" t="s">
        <v>16</v>
      </c>
      <c r="C283" s="2">
        <v>30</v>
      </c>
      <c r="D283" s="2">
        <v>1.47</v>
      </c>
      <c r="E283" s="2">
        <v>0.3</v>
      </c>
      <c r="F283" s="2">
        <v>13.3</v>
      </c>
      <c r="G283" s="2">
        <v>63</v>
      </c>
      <c r="H283" s="2">
        <v>0.03</v>
      </c>
      <c r="I283" s="2" t="s">
        <v>17</v>
      </c>
      <c r="J283" s="2" t="s">
        <v>17</v>
      </c>
      <c r="K283" s="2">
        <v>0.21</v>
      </c>
      <c r="L283" s="2">
        <v>54</v>
      </c>
      <c r="M283" s="2">
        <v>27.6</v>
      </c>
      <c r="N283" s="2">
        <v>6</v>
      </c>
      <c r="O283" s="2">
        <v>0.87</v>
      </c>
    </row>
    <row r="284" spans="1:15" x14ac:dyDescent="0.25">
      <c r="A284" s="2" t="s">
        <v>199</v>
      </c>
      <c r="B284" s="3" t="s">
        <v>27</v>
      </c>
      <c r="C284" s="2">
        <v>30</v>
      </c>
      <c r="D284" s="2">
        <v>1.47</v>
      </c>
      <c r="E284" s="2">
        <v>0.3</v>
      </c>
      <c r="F284" s="2">
        <v>13.3</v>
      </c>
      <c r="G284" s="2">
        <v>63</v>
      </c>
      <c r="H284" s="2">
        <v>0.03</v>
      </c>
      <c r="I284" s="2" t="s">
        <v>17</v>
      </c>
      <c r="J284" s="2" t="s">
        <v>17</v>
      </c>
      <c r="K284" s="2">
        <v>0.21</v>
      </c>
      <c r="L284" s="2">
        <v>54</v>
      </c>
      <c r="M284" s="2">
        <v>27.6</v>
      </c>
      <c r="N284" s="2">
        <v>6</v>
      </c>
      <c r="O284" s="2">
        <v>0.87</v>
      </c>
    </row>
    <row r="285" spans="1:15" x14ac:dyDescent="0.25">
      <c r="A285" s="2"/>
      <c r="B285" s="3" t="s">
        <v>51</v>
      </c>
      <c r="C285" s="2">
        <v>100</v>
      </c>
      <c r="D285" s="2">
        <v>0.4</v>
      </c>
      <c r="E285" s="2">
        <v>0.3</v>
      </c>
      <c r="F285" s="2">
        <v>10.3</v>
      </c>
      <c r="G285" s="2">
        <v>47</v>
      </c>
      <c r="H285" s="2">
        <v>0.02</v>
      </c>
      <c r="I285" s="2">
        <v>5</v>
      </c>
      <c r="J285" s="2" t="s">
        <v>17</v>
      </c>
      <c r="K285" s="2">
        <v>0.4</v>
      </c>
      <c r="L285" s="2">
        <v>19</v>
      </c>
      <c r="M285" s="2">
        <v>16</v>
      </c>
      <c r="N285" s="2">
        <v>12</v>
      </c>
      <c r="O285" s="2">
        <v>2.2999999999999998</v>
      </c>
    </row>
    <row r="286" spans="1:15" x14ac:dyDescent="0.25">
      <c r="A286" s="2"/>
      <c r="B286" s="1" t="s">
        <v>20</v>
      </c>
      <c r="C286" s="2"/>
      <c r="D286" s="2">
        <v>53.8</v>
      </c>
      <c r="E286" s="2">
        <v>42.74</v>
      </c>
      <c r="F286" s="2">
        <v>171.24</v>
      </c>
      <c r="G286" s="2">
        <v>1222</v>
      </c>
      <c r="H286" s="2">
        <v>16.829999999999998</v>
      </c>
      <c r="I286" s="2">
        <v>91.19</v>
      </c>
      <c r="J286" s="2">
        <v>4.1100000000000003</v>
      </c>
      <c r="K286" s="2">
        <v>1.24</v>
      </c>
      <c r="L286" s="2">
        <v>303.07</v>
      </c>
      <c r="M286" s="2">
        <v>884.72</v>
      </c>
      <c r="N286" s="2">
        <v>246.56</v>
      </c>
      <c r="O286" s="2">
        <v>13.06</v>
      </c>
    </row>
    <row r="287" spans="1:15" x14ac:dyDescent="0.25">
      <c r="A287" s="2"/>
      <c r="B287" s="1" t="s">
        <v>36</v>
      </c>
      <c r="C287" s="2"/>
      <c r="D287" s="2">
        <f>D274+D286</f>
        <v>90.53</v>
      </c>
      <c r="E287" s="2">
        <f t="shared" ref="E287:O287" si="19">E274+E286</f>
        <v>81.64</v>
      </c>
      <c r="F287" s="2">
        <f t="shared" si="19"/>
        <v>269.32</v>
      </c>
      <c r="G287" s="2">
        <f t="shared" si="19"/>
        <v>1919</v>
      </c>
      <c r="H287" s="2">
        <f t="shared" si="19"/>
        <v>17.11</v>
      </c>
      <c r="I287" s="2">
        <f t="shared" si="19"/>
        <v>92.37</v>
      </c>
      <c r="J287" s="2">
        <f t="shared" si="19"/>
        <v>4.6300000000000008</v>
      </c>
      <c r="K287" s="2">
        <f t="shared" si="19"/>
        <v>3</v>
      </c>
      <c r="L287" s="2">
        <f t="shared" si="19"/>
        <v>760.54</v>
      </c>
      <c r="M287" s="2">
        <f t="shared" si="19"/>
        <v>1504.76</v>
      </c>
      <c r="N287" s="2">
        <f t="shared" si="19"/>
        <v>316.5</v>
      </c>
      <c r="O287" s="2">
        <f t="shared" si="19"/>
        <v>20.34</v>
      </c>
    </row>
    <row r="288" spans="1:15" ht="28.5" x14ac:dyDescent="0.25">
      <c r="A288" s="2"/>
      <c r="B288" s="1" t="s">
        <v>29</v>
      </c>
      <c r="C288" s="2"/>
      <c r="D288" s="2">
        <v>46.2</v>
      </c>
      <c r="E288" s="2">
        <v>47.4</v>
      </c>
      <c r="F288" s="2">
        <v>201</v>
      </c>
      <c r="G288" s="2">
        <v>1410</v>
      </c>
      <c r="H288" s="2">
        <v>0.72</v>
      </c>
      <c r="I288" s="2">
        <v>36</v>
      </c>
      <c r="J288" s="2">
        <v>420</v>
      </c>
      <c r="K288" s="2">
        <v>6</v>
      </c>
      <c r="L288" s="2">
        <v>660</v>
      </c>
      <c r="M288" s="2">
        <v>990</v>
      </c>
      <c r="N288" s="2">
        <v>150</v>
      </c>
      <c r="O288" s="2">
        <v>7.2</v>
      </c>
    </row>
    <row r="289" spans="1:15" ht="57" x14ac:dyDescent="0.25">
      <c r="A289" s="2"/>
      <c r="B289" s="1" t="s">
        <v>30</v>
      </c>
      <c r="C289" s="2"/>
      <c r="D289" s="5">
        <f>D287*100/D288</f>
        <v>195.95238095238093</v>
      </c>
      <c r="E289" s="5">
        <f t="shared" ref="E289:O289" si="20">E287*100/E288</f>
        <v>172.23628691983123</v>
      </c>
      <c r="F289" s="5">
        <f t="shared" si="20"/>
        <v>133.99004975124379</v>
      </c>
      <c r="G289" s="5">
        <f t="shared" si="20"/>
        <v>136.09929078014184</v>
      </c>
      <c r="H289" s="5">
        <f t="shared" si="20"/>
        <v>2376.3888888888891</v>
      </c>
      <c r="I289" s="5">
        <f t="shared" si="20"/>
        <v>256.58333333333331</v>
      </c>
      <c r="J289" s="5">
        <f t="shared" si="20"/>
        <v>1.1023809523809525</v>
      </c>
      <c r="K289" s="5">
        <f t="shared" si="20"/>
        <v>50</v>
      </c>
      <c r="L289" s="5">
        <f t="shared" si="20"/>
        <v>115.23333333333333</v>
      </c>
      <c r="M289" s="5">
        <f t="shared" si="20"/>
        <v>151.99595959595959</v>
      </c>
      <c r="N289" s="5">
        <f t="shared" si="20"/>
        <v>211</v>
      </c>
      <c r="O289" s="5">
        <f t="shared" si="20"/>
        <v>282.5</v>
      </c>
    </row>
  </sheetData>
  <mergeCells count="110">
    <mergeCell ref="A1:O1"/>
    <mergeCell ref="A2:O2"/>
    <mergeCell ref="A3:A4"/>
    <mergeCell ref="D3:F3"/>
    <mergeCell ref="H3:K3"/>
    <mergeCell ref="L3:O3"/>
    <mergeCell ref="A36:O36"/>
    <mergeCell ref="A44:O44"/>
    <mergeCell ref="B3:B4"/>
    <mergeCell ref="C3:C4"/>
    <mergeCell ref="G3:G4"/>
    <mergeCell ref="B33:B34"/>
    <mergeCell ref="C33:C34"/>
    <mergeCell ref="G33:G34"/>
    <mergeCell ref="A6:O6"/>
    <mergeCell ref="A13:O13"/>
    <mergeCell ref="A31:O31"/>
    <mergeCell ref="A32:O32"/>
    <mergeCell ref="A33:A34"/>
    <mergeCell ref="D33:F33"/>
    <mergeCell ref="H33:K33"/>
    <mergeCell ref="L33:O33"/>
    <mergeCell ref="A67:O67"/>
    <mergeCell ref="A74:O74"/>
    <mergeCell ref="A91:O91"/>
    <mergeCell ref="A92:O92"/>
    <mergeCell ref="A93:A94"/>
    <mergeCell ref="D93:F93"/>
    <mergeCell ref="H93:K93"/>
    <mergeCell ref="L93:O93"/>
    <mergeCell ref="A62:O62"/>
    <mergeCell ref="A63:O63"/>
    <mergeCell ref="A64:A65"/>
    <mergeCell ref="D64:F64"/>
    <mergeCell ref="H64:K64"/>
    <mergeCell ref="L64:O64"/>
    <mergeCell ref="A96:O96"/>
    <mergeCell ref="A104:O104"/>
    <mergeCell ref="A120:O120"/>
    <mergeCell ref="A121:O121"/>
    <mergeCell ref="A122:A123"/>
    <mergeCell ref="D122:F122"/>
    <mergeCell ref="H122:K122"/>
    <mergeCell ref="L122:O122"/>
    <mergeCell ref="G122:G123"/>
    <mergeCell ref="A206:O206"/>
    <mergeCell ref="A207:O207"/>
    <mergeCell ref="A208:A209"/>
    <mergeCell ref="D208:F208"/>
    <mergeCell ref="H208:K208"/>
    <mergeCell ref="L208:O208"/>
    <mergeCell ref="G235:G236"/>
    <mergeCell ref="A125:O125"/>
    <mergeCell ref="A133:O133"/>
    <mergeCell ref="A149:O149"/>
    <mergeCell ref="A150:O150"/>
    <mergeCell ref="A151:A152"/>
    <mergeCell ref="D151:F151"/>
    <mergeCell ref="H151:K151"/>
    <mergeCell ref="L151:O151"/>
    <mergeCell ref="B151:B152"/>
    <mergeCell ref="C151:C152"/>
    <mergeCell ref="A267:O267"/>
    <mergeCell ref="A275:O275"/>
    <mergeCell ref="B64:B65"/>
    <mergeCell ref="C64:C65"/>
    <mergeCell ref="G64:G65"/>
    <mergeCell ref="B93:B94"/>
    <mergeCell ref="C93:C94"/>
    <mergeCell ref="G93:G94"/>
    <mergeCell ref="B122:B123"/>
    <mergeCell ref="C122:C123"/>
    <mergeCell ref="A238:O238"/>
    <mergeCell ref="A246:O246"/>
    <mergeCell ref="A262:O262"/>
    <mergeCell ref="A263:O263"/>
    <mergeCell ref="A264:A265"/>
    <mergeCell ref="D264:F264"/>
    <mergeCell ref="H264:K264"/>
    <mergeCell ref="L264:O264"/>
    <mergeCell ref="A211:O211"/>
    <mergeCell ref="A219:O219"/>
    <mergeCell ref="A233:O233"/>
    <mergeCell ref="A234:O234"/>
    <mergeCell ref="A235:A236"/>
    <mergeCell ref="D235:F235"/>
    <mergeCell ref="B264:B265"/>
    <mergeCell ref="C264:C265"/>
    <mergeCell ref="G264:G265"/>
    <mergeCell ref="G151:G152"/>
    <mergeCell ref="B180:B181"/>
    <mergeCell ref="C180:C181"/>
    <mergeCell ref="G180:G181"/>
    <mergeCell ref="B208:B209"/>
    <mergeCell ref="C208:C209"/>
    <mergeCell ref="G208:G209"/>
    <mergeCell ref="A154:O154"/>
    <mergeCell ref="A161:O161"/>
    <mergeCell ref="A178:O178"/>
    <mergeCell ref="A179:O179"/>
    <mergeCell ref="A180:A181"/>
    <mergeCell ref="D180:F180"/>
    <mergeCell ref="H180:K180"/>
    <mergeCell ref="L180:O180"/>
    <mergeCell ref="H235:K235"/>
    <mergeCell ref="L235:O235"/>
    <mergeCell ref="B235:B236"/>
    <mergeCell ref="C235:C236"/>
    <mergeCell ref="A183:O183"/>
    <mergeCell ref="A190:O190"/>
  </mergeCells>
  <pageMargins left="0.70866141732283472" right="0.21" top="0.33" bottom="0.43" header="0.15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R18" sqref="R18"/>
    </sheetView>
  </sheetViews>
  <sheetFormatPr defaultRowHeight="15" x14ac:dyDescent="0.25"/>
  <cols>
    <col min="1" max="1" width="5" customWidth="1"/>
    <col min="2" max="2" width="22.28515625" customWidth="1"/>
    <col min="3" max="3" width="8.28515625" customWidth="1"/>
    <col min="4" max="4" width="7.28515625" customWidth="1"/>
    <col min="5" max="5" width="6.85546875" customWidth="1"/>
    <col min="6" max="7" width="7.42578125" customWidth="1"/>
    <col min="8" max="8" width="8.28515625" customWidth="1"/>
    <col min="9" max="9" width="8" customWidth="1"/>
    <col min="10" max="10" width="8.28515625" customWidth="1"/>
    <col min="11" max="11" width="8.5703125" customWidth="1"/>
    <col min="12" max="12" width="8.28515625" customWidth="1"/>
    <col min="13" max="13" width="8.85546875" customWidth="1"/>
    <col min="15" max="15" width="8.7109375" customWidth="1"/>
  </cols>
  <sheetData>
    <row r="1" spans="1:15" ht="20.25" customHeight="1" x14ac:dyDescent="0.25">
      <c r="A1" s="52" t="s">
        <v>213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x14ac:dyDescent="0.25">
      <c r="A3" s="53" t="s">
        <v>212</v>
      </c>
      <c r="B3" s="50" t="s">
        <v>38</v>
      </c>
      <c r="C3" s="50" t="s">
        <v>39</v>
      </c>
      <c r="D3" s="52" t="s">
        <v>0</v>
      </c>
      <c r="E3" s="52"/>
      <c r="F3" s="52"/>
      <c r="G3" s="50" t="s">
        <v>40</v>
      </c>
      <c r="H3" s="52" t="s">
        <v>1</v>
      </c>
      <c r="I3" s="52"/>
      <c r="J3" s="52"/>
      <c r="K3" s="52"/>
      <c r="L3" s="52" t="s">
        <v>2</v>
      </c>
      <c r="M3" s="52"/>
      <c r="N3" s="52"/>
      <c r="O3" s="52"/>
    </row>
    <row r="4" spans="1:15" x14ac:dyDescent="0.25">
      <c r="A4" s="53"/>
      <c r="B4" s="51"/>
      <c r="C4" s="51"/>
      <c r="D4" s="37" t="s">
        <v>3</v>
      </c>
      <c r="E4" s="37" t="s">
        <v>4</v>
      </c>
      <c r="F4" s="37" t="s">
        <v>5</v>
      </c>
      <c r="G4" s="51"/>
      <c r="H4" s="37" t="s">
        <v>6</v>
      </c>
      <c r="I4" s="37" t="s">
        <v>7</v>
      </c>
      <c r="J4" s="37" t="s">
        <v>8</v>
      </c>
      <c r="K4" s="37" t="s">
        <v>9</v>
      </c>
      <c r="L4" s="37" t="s">
        <v>10</v>
      </c>
      <c r="M4" s="37" t="s">
        <v>11</v>
      </c>
      <c r="N4" s="37" t="s">
        <v>12</v>
      </c>
      <c r="O4" s="37" t="s">
        <v>13</v>
      </c>
    </row>
    <row r="5" spans="1:15" x14ac:dyDescent="0.25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  <c r="I5" s="37">
        <v>9</v>
      </c>
      <c r="J5" s="37">
        <v>10</v>
      </c>
      <c r="K5" s="37">
        <v>11</v>
      </c>
      <c r="L5" s="37">
        <v>12</v>
      </c>
      <c r="M5" s="37">
        <v>13</v>
      </c>
      <c r="N5" s="37">
        <v>14</v>
      </c>
      <c r="O5" s="37">
        <v>15</v>
      </c>
    </row>
    <row r="6" spans="1:15" ht="22.5" customHeight="1" x14ac:dyDescent="0.25">
      <c r="A6" s="52" t="s">
        <v>14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30" x14ac:dyDescent="0.25">
      <c r="A7" s="2">
        <v>44</v>
      </c>
      <c r="B7" s="3" t="s">
        <v>196</v>
      </c>
      <c r="C7" s="2">
        <v>250</v>
      </c>
      <c r="D7" s="2">
        <v>6.98</v>
      </c>
      <c r="E7" s="2">
        <v>7.5</v>
      </c>
      <c r="F7" s="2">
        <v>24.34</v>
      </c>
      <c r="G7" s="2">
        <v>191</v>
      </c>
      <c r="H7" s="2">
        <v>0.06</v>
      </c>
      <c r="I7" s="2">
        <v>1.1299999999999999</v>
      </c>
      <c r="J7" s="2">
        <v>0.08</v>
      </c>
      <c r="K7" s="2">
        <v>0.17</v>
      </c>
      <c r="L7" s="2">
        <v>214.47</v>
      </c>
      <c r="M7" s="2">
        <v>122.18</v>
      </c>
      <c r="N7" s="2">
        <v>27.7</v>
      </c>
      <c r="O7" s="2">
        <v>0.43</v>
      </c>
    </row>
    <row r="8" spans="1:15" x14ac:dyDescent="0.25">
      <c r="A8" s="2">
        <v>11</v>
      </c>
      <c r="B8" s="3" t="s">
        <v>15</v>
      </c>
      <c r="C8" s="2">
        <v>200</v>
      </c>
      <c r="D8" s="2">
        <v>3.29</v>
      </c>
      <c r="E8" s="2">
        <v>3.5</v>
      </c>
      <c r="F8" s="2">
        <v>24.86</v>
      </c>
      <c r="G8" s="2">
        <v>144</v>
      </c>
      <c r="H8" s="2">
        <v>7.0000000000000007E-2</v>
      </c>
      <c r="I8" s="2">
        <v>1.3</v>
      </c>
      <c r="J8" s="2">
        <v>0.05</v>
      </c>
      <c r="K8" s="2">
        <v>0.28000000000000003</v>
      </c>
      <c r="L8" s="2">
        <v>12.16</v>
      </c>
      <c r="M8" s="2">
        <v>22.5</v>
      </c>
      <c r="N8" s="2">
        <v>34.799999999999997</v>
      </c>
      <c r="O8" s="2">
        <v>0.9</v>
      </c>
    </row>
    <row r="9" spans="1:15" x14ac:dyDescent="0.25">
      <c r="A9" s="2" t="s">
        <v>199</v>
      </c>
      <c r="B9" s="3" t="s">
        <v>16</v>
      </c>
      <c r="C9" s="2">
        <v>30</v>
      </c>
      <c r="D9" s="2">
        <v>1.47</v>
      </c>
      <c r="E9" s="2">
        <v>0.3</v>
      </c>
      <c r="F9" s="2">
        <v>13.3</v>
      </c>
      <c r="G9" s="2">
        <v>63</v>
      </c>
      <c r="H9" s="2">
        <v>0.03</v>
      </c>
      <c r="I9" s="2" t="s">
        <v>17</v>
      </c>
      <c r="J9" s="2" t="s">
        <v>17</v>
      </c>
      <c r="K9" s="2">
        <v>0.21</v>
      </c>
      <c r="L9" s="2">
        <v>54</v>
      </c>
      <c r="M9" s="2">
        <v>27.6</v>
      </c>
      <c r="N9" s="2">
        <v>6</v>
      </c>
      <c r="O9" s="2">
        <v>0.87</v>
      </c>
    </row>
    <row r="10" spans="1:15" x14ac:dyDescent="0.25">
      <c r="A10" s="2">
        <v>3</v>
      </c>
      <c r="B10" s="3" t="s">
        <v>18</v>
      </c>
      <c r="C10" s="2">
        <v>12</v>
      </c>
      <c r="D10" s="2">
        <v>0.06</v>
      </c>
      <c r="E10" s="2">
        <v>9.9</v>
      </c>
      <c r="F10" s="2">
        <v>0.1</v>
      </c>
      <c r="G10" s="2">
        <v>89.76</v>
      </c>
      <c r="H10" s="2" t="s">
        <v>17</v>
      </c>
      <c r="I10" s="2" t="s">
        <v>17</v>
      </c>
      <c r="J10" s="2">
        <v>0.03</v>
      </c>
      <c r="K10" s="2">
        <v>0.04</v>
      </c>
      <c r="L10" s="2">
        <v>0.6</v>
      </c>
      <c r="M10" s="2">
        <v>0.95</v>
      </c>
      <c r="N10" s="2">
        <v>0.02</v>
      </c>
      <c r="O10" s="2">
        <v>0.01</v>
      </c>
    </row>
    <row r="11" spans="1:15" x14ac:dyDescent="0.25">
      <c r="A11" s="2">
        <v>8</v>
      </c>
      <c r="B11" s="3" t="s">
        <v>19</v>
      </c>
      <c r="C11" s="2">
        <v>15</v>
      </c>
      <c r="D11" s="2">
        <v>3.48</v>
      </c>
      <c r="E11" s="2">
        <v>4.43</v>
      </c>
      <c r="F11" s="2" t="s">
        <v>17</v>
      </c>
      <c r="G11" s="2">
        <v>54.78</v>
      </c>
      <c r="H11" s="2" t="s">
        <v>17</v>
      </c>
      <c r="I11" s="2">
        <v>0.16</v>
      </c>
      <c r="J11" s="2">
        <v>0.03</v>
      </c>
      <c r="K11" s="2">
        <v>0.04</v>
      </c>
      <c r="L11" s="2">
        <v>80</v>
      </c>
      <c r="M11" s="2">
        <v>42.3</v>
      </c>
      <c r="N11" s="2">
        <v>4</v>
      </c>
      <c r="O11" s="2">
        <v>0.09</v>
      </c>
    </row>
    <row r="12" spans="1:15" x14ac:dyDescent="0.25">
      <c r="A12" s="2"/>
      <c r="B12" s="37" t="s">
        <v>20</v>
      </c>
      <c r="C12" s="2"/>
      <c r="D12" s="2">
        <f>SUM(D7:D11)</f>
        <v>15.280000000000001</v>
      </c>
      <c r="E12" s="2">
        <f t="shared" ref="E12:O12" si="0">SUM(E7:E11)</f>
        <v>25.630000000000003</v>
      </c>
      <c r="F12" s="2">
        <f t="shared" si="0"/>
        <v>62.6</v>
      </c>
      <c r="G12" s="2">
        <f t="shared" si="0"/>
        <v>542.54</v>
      </c>
      <c r="H12" s="2">
        <f t="shared" si="0"/>
        <v>0.16</v>
      </c>
      <c r="I12" s="2">
        <f t="shared" si="0"/>
        <v>2.59</v>
      </c>
      <c r="J12" s="2">
        <f t="shared" si="0"/>
        <v>0.19</v>
      </c>
      <c r="K12" s="2">
        <f t="shared" si="0"/>
        <v>0.7400000000000001</v>
      </c>
      <c r="L12" s="2">
        <f t="shared" si="0"/>
        <v>361.23</v>
      </c>
      <c r="M12" s="2">
        <f t="shared" si="0"/>
        <v>215.52999999999997</v>
      </c>
      <c r="N12" s="2">
        <f t="shared" si="0"/>
        <v>72.52</v>
      </c>
      <c r="O12" s="2">
        <f t="shared" si="0"/>
        <v>2.2999999999999998</v>
      </c>
    </row>
    <row r="13" spans="1:15" ht="22.5" customHeight="1" x14ac:dyDescent="0.25">
      <c r="A13" s="52" t="s">
        <v>21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31.9" customHeight="1" x14ac:dyDescent="0.25">
      <c r="A14" s="2">
        <v>82</v>
      </c>
      <c r="B14" s="3" t="s">
        <v>223</v>
      </c>
      <c r="C14" s="2">
        <v>110</v>
      </c>
      <c r="D14" s="2">
        <v>1.88</v>
      </c>
      <c r="E14" s="2">
        <v>8.09</v>
      </c>
      <c r="F14" s="2">
        <v>10.119999999999999</v>
      </c>
      <c r="G14" s="2">
        <v>121</v>
      </c>
      <c r="H14" s="2">
        <v>0.05</v>
      </c>
      <c r="I14" s="2">
        <v>9.2200000000000006</v>
      </c>
      <c r="J14" s="2">
        <v>0.74</v>
      </c>
      <c r="K14" s="2">
        <v>0.04</v>
      </c>
      <c r="L14" s="2">
        <v>46.55</v>
      </c>
      <c r="M14" s="2">
        <v>38.6</v>
      </c>
      <c r="N14" s="2">
        <v>26.93</v>
      </c>
      <c r="O14" s="2">
        <v>1.76</v>
      </c>
    </row>
    <row r="15" spans="1:15" ht="30" x14ac:dyDescent="0.25">
      <c r="A15" s="2">
        <v>6</v>
      </c>
      <c r="B15" s="3" t="s">
        <v>24</v>
      </c>
      <c r="C15" s="2">
        <v>300</v>
      </c>
      <c r="D15" s="2">
        <v>6.34</v>
      </c>
      <c r="E15" s="2">
        <v>4.01</v>
      </c>
      <c r="F15" s="2">
        <v>25.5</v>
      </c>
      <c r="G15" s="2">
        <v>154</v>
      </c>
      <c r="H15" s="2">
        <v>0.34</v>
      </c>
      <c r="I15" s="2">
        <v>6.97</v>
      </c>
      <c r="J15" s="2">
        <v>1.75</v>
      </c>
      <c r="K15" s="2">
        <v>0.11</v>
      </c>
      <c r="L15" s="2">
        <v>36.33</v>
      </c>
      <c r="M15" s="2">
        <v>157.36000000000001</v>
      </c>
      <c r="N15" s="2">
        <v>42.3</v>
      </c>
      <c r="O15" s="2">
        <v>2.4300000000000002</v>
      </c>
    </row>
    <row r="16" spans="1:15" x14ac:dyDescent="0.25">
      <c r="A16" s="2">
        <v>43</v>
      </c>
      <c r="B16" s="3" t="s">
        <v>224</v>
      </c>
      <c r="C16" s="2">
        <v>100</v>
      </c>
      <c r="D16" s="2">
        <v>15.17</v>
      </c>
      <c r="E16" s="2">
        <v>11.25</v>
      </c>
      <c r="F16" s="2">
        <v>15.79</v>
      </c>
      <c r="G16" s="2">
        <v>223</v>
      </c>
      <c r="H16" s="2">
        <v>0.11</v>
      </c>
      <c r="I16" s="2">
        <v>0.31</v>
      </c>
      <c r="J16" s="2">
        <v>0.09</v>
      </c>
      <c r="K16" s="2">
        <v>0.35</v>
      </c>
      <c r="L16" s="2">
        <v>39.39</v>
      </c>
      <c r="M16" s="2">
        <v>269.10000000000002</v>
      </c>
      <c r="N16" s="2">
        <v>26.66</v>
      </c>
      <c r="O16" s="2">
        <v>1.32</v>
      </c>
    </row>
    <row r="17" spans="1:15" x14ac:dyDescent="0.25">
      <c r="A17" s="2">
        <v>10</v>
      </c>
      <c r="B17" s="3" t="s">
        <v>25</v>
      </c>
      <c r="C17" s="2">
        <v>180</v>
      </c>
      <c r="D17" s="2">
        <v>3.91</v>
      </c>
      <c r="E17" s="2">
        <v>5.99</v>
      </c>
      <c r="F17" s="2">
        <v>25.64</v>
      </c>
      <c r="G17" s="2">
        <v>172.17</v>
      </c>
      <c r="H17" s="2">
        <v>0.2</v>
      </c>
      <c r="I17" s="2">
        <v>22.6</v>
      </c>
      <c r="J17" s="2">
        <v>0.15</v>
      </c>
      <c r="K17" s="2">
        <v>0.18</v>
      </c>
      <c r="L17" s="2">
        <v>39.22</v>
      </c>
      <c r="M17" s="2">
        <v>132.37</v>
      </c>
      <c r="N17" s="2">
        <v>37.69</v>
      </c>
      <c r="O17" s="2">
        <v>1.27</v>
      </c>
    </row>
    <row r="18" spans="1:15" ht="30" x14ac:dyDescent="0.25">
      <c r="A18" s="2">
        <v>84</v>
      </c>
      <c r="B18" s="3" t="s">
        <v>201</v>
      </c>
      <c r="C18" s="2">
        <v>35</v>
      </c>
      <c r="D18" s="2">
        <v>1.1499999999999999</v>
      </c>
      <c r="E18" s="2">
        <v>10.33</v>
      </c>
      <c r="F18" s="2">
        <v>4.49</v>
      </c>
      <c r="G18" s="2">
        <v>110.84</v>
      </c>
      <c r="H18" s="2">
        <v>0</v>
      </c>
      <c r="I18" s="2">
        <v>0.04</v>
      </c>
      <c r="J18" s="2">
        <v>0.1</v>
      </c>
      <c r="K18" s="2">
        <v>0.02</v>
      </c>
      <c r="L18" s="2">
        <v>29.4</v>
      </c>
      <c r="M18" s="2">
        <v>6.61</v>
      </c>
      <c r="N18" s="2">
        <v>3.18</v>
      </c>
      <c r="O18" s="2">
        <v>0.13</v>
      </c>
    </row>
    <row r="19" spans="1:15" x14ac:dyDescent="0.25">
      <c r="A19" s="2" t="s">
        <v>199</v>
      </c>
      <c r="B19" s="3" t="s">
        <v>26</v>
      </c>
      <c r="C19" s="2">
        <v>200</v>
      </c>
      <c r="D19" s="2">
        <v>1</v>
      </c>
      <c r="E19" s="2">
        <v>0</v>
      </c>
      <c r="F19" s="2">
        <v>18.2</v>
      </c>
      <c r="G19" s="2">
        <v>76</v>
      </c>
      <c r="H19" s="2">
        <v>0.02</v>
      </c>
      <c r="I19" s="2">
        <v>4</v>
      </c>
      <c r="J19" s="2">
        <v>0</v>
      </c>
      <c r="K19" s="2">
        <v>0.02</v>
      </c>
      <c r="L19" s="2">
        <v>14</v>
      </c>
      <c r="M19" s="2">
        <v>14</v>
      </c>
      <c r="N19" s="2">
        <v>8</v>
      </c>
      <c r="O19" s="2">
        <v>0.6</v>
      </c>
    </row>
    <row r="20" spans="1:15" x14ac:dyDescent="0.25">
      <c r="A20" s="2" t="s">
        <v>199</v>
      </c>
      <c r="B20" s="3" t="s">
        <v>16</v>
      </c>
      <c r="C20" s="2">
        <v>30</v>
      </c>
      <c r="D20" s="2">
        <v>1.47</v>
      </c>
      <c r="E20" s="2">
        <v>0.3</v>
      </c>
      <c r="F20" s="2">
        <v>13.3</v>
      </c>
      <c r="G20" s="2">
        <v>63</v>
      </c>
      <c r="H20" s="2">
        <v>0.03</v>
      </c>
      <c r="I20" s="2" t="s">
        <v>17</v>
      </c>
      <c r="J20" s="2" t="s">
        <v>17</v>
      </c>
      <c r="K20" s="2">
        <v>0.21</v>
      </c>
      <c r="L20" s="2">
        <v>54</v>
      </c>
      <c r="M20" s="2">
        <v>27.6</v>
      </c>
      <c r="N20" s="2">
        <v>6</v>
      </c>
      <c r="O20" s="2">
        <v>0.87</v>
      </c>
    </row>
    <row r="21" spans="1:15" x14ac:dyDescent="0.25">
      <c r="A21" s="2" t="s">
        <v>199</v>
      </c>
      <c r="B21" s="3" t="s">
        <v>27</v>
      </c>
      <c r="C21" s="2">
        <v>30</v>
      </c>
      <c r="D21" s="2">
        <v>1.47</v>
      </c>
      <c r="E21" s="2">
        <v>0.3</v>
      </c>
      <c r="F21" s="2">
        <v>13.3</v>
      </c>
      <c r="G21" s="2">
        <v>63</v>
      </c>
      <c r="H21" s="2">
        <v>0.03</v>
      </c>
      <c r="I21" s="2" t="s">
        <v>17</v>
      </c>
      <c r="J21" s="2" t="s">
        <v>17</v>
      </c>
      <c r="K21" s="2">
        <v>0.21</v>
      </c>
      <c r="L21" s="2">
        <v>54</v>
      </c>
      <c r="M21" s="2">
        <v>27.6</v>
      </c>
      <c r="N21" s="2">
        <v>6</v>
      </c>
      <c r="O21" s="2">
        <v>0.87</v>
      </c>
    </row>
    <row r="22" spans="1:15" x14ac:dyDescent="0.25">
      <c r="A22" s="2"/>
      <c r="B22" s="37" t="s">
        <v>20</v>
      </c>
      <c r="C22" s="2"/>
      <c r="D22" s="2">
        <f>SUM(D14:D21)</f>
        <v>32.39</v>
      </c>
      <c r="E22" s="2">
        <f t="shared" ref="E22:O22" si="1">SUM(E14:E21)</f>
        <v>40.269999999999996</v>
      </c>
      <c r="F22" s="2">
        <f t="shared" si="1"/>
        <v>126.33999999999999</v>
      </c>
      <c r="G22" s="2">
        <f t="shared" si="1"/>
        <v>983.01</v>
      </c>
      <c r="H22" s="2">
        <f t="shared" si="1"/>
        <v>0.78</v>
      </c>
      <c r="I22" s="2">
        <f t="shared" si="1"/>
        <v>43.14</v>
      </c>
      <c r="J22" s="2">
        <f t="shared" si="1"/>
        <v>2.83</v>
      </c>
      <c r="K22" s="2">
        <f t="shared" si="1"/>
        <v>1.1399999999999999</v>
      </c>
      <c r="L22" s="2">
        <f t="shared" si="1"/>
        <v>312.89</v>
      </c>
      <c r="M22" s="2">
        <f t="shared" si="1"/>
        <v>673.24000000000012</v>
      </c>
      <c r="N22" s="2">
        <f t="shared" si="1"/>
        <v>156.76</v>
      </c>
      <c r="O22" s="2">
        <f t="shared" si="1"/>
        <v>9.25</v>
      </c>
    </row>
    <row r="23" spans="1:15" x14ac:dyDescent="0.25">
      <c r="A23" s="2"/>
      <c r="B23" s="37" t="s">
        <v>28</v>
      </c>
      <c r="C23" s="2"/>
      <c r="D23" s="2">
        <f>D12+D22</f>
        <v>47.67</v>
      </c>
      <c r="E23" s="2">
        <f t="shared" ref="E23:O23" si="2">E12+E22</f>
        <v>65.900000000000006</v>
      </c>
      <c r="F23" s="2">
        <f t="shared" si="2"/>
        <v>188.94</v>
      </c>
      <c r="G23" s="2">
        <f t="shared" si="2"/>
        <v>1525.55</v>
      </c>
      <c r="H23" s="2">
        <f t="shared" si="2"/>
        <v>0.94000000000000006</v>
      </c>
      <c r="I23" s="2">
        <f t="shared" si="2"/>
        <v>45.730000000000004</v>
      </c>
      <c r="J23" s="2">
        <f t="shared" si="2"/>
        <v>3.02</v>
      </c>
      <c r="K23" s="2">
        <f t="shared" si="2"/>
        <v>1.88</v>
      </c>
      <c r="L23" s="2">
        <f t="shared" si="2"/>
        <v>674.12</v>
      </c>
      <c r="M23" s="2">
        <f t="shared" si="2"/>
        <v>888.7700000000001</v>
      </c>
      <c r="N23" s="2">
        <f t="shared" si="2"/>
        <v>229.27999999999997</v>
      </c>
      <c r="O23" s="2">
        <f t="shared" si="2"/>
        <v>11.55</v>
      </c>
    </row>
    <row r="24" spans="1:15" ht="28.5" x14ac:dyDescent="0.25">
      <c r="A24" s="2"/>
      <c r="B24" s="37" t="s">
        <v>29</v>
      </c>
      <c r="C24" s="2"/>
      <c r="D24" s="2">
        <v>46.2</v>
      </c>
      <c r="E24" s="2">
        <v>47.4</v>
      </c>
      <c r="F24" s="2">
        <v>201</v>
      </c>
      <c r="G24" s="2">
        <v>1410</v>
      </c>
      <c r="H24" s="2">
        <v>0.72</v>
      </c>
      <c r="I24" s="2">
        <v>36</v>
      </c>
      <c r="J24" s="2">
        <v>420</v>
      </c>
      <c r="K24" s="2">
        <v>6</v>
      </c>
      <c r="L24" s="2">
        <v>660</v>
      </c>
      <c r="M24" s="2">
        <v>990</v>
      </c>
      <c r="N24" s="2">
        <v>150</v>
      </c>
      <c r="O24" s="2">
        <v>7.2</v>
      </c>
    </row>
    <row r="25" spans="1:15" ht="57" x14ac:dyDescent="0.25">
      <c r="A25" s="2"/>
      <c r="B25" s="37" t="s">
        <v>30</v>
      </c>
      <c r="C25" s="2"/>
      <c r="D25" s="5">
        <f>D23*100/D24</f>
        <v>103.18181818181817</v>
      </c>
      <c r="E25" s="5">
        <f t="shared" ref="E25:O25" si="3">E23*100/E24</f>
        <v>139.02953586497893</v>
      </c>
      <c r="F25" s="5">
        <f t="shared" si="3"/>
        <v>94</v>
      </c>
      <c r="G25" s="5">
        <f t="shared" si="3"/>
        <v>108.19503546099291</v>
      </c>
      <c r="H25" s="5">
        <f t="shared" si="3"/>
        <v>130.55555555555557</v>
      </c>
      <c r="I25" s="5">
        <f t="shared" si="3"/>
        <v>127.02777777777777</v>
      </c>
      <c r="J25" s="5">
        <f t="shared" si="3"/>
        <v>0.71904761904761905</v>
      </c>
      <c r="K25" s="5">
        <f t="shared" si="3"/>
        <v>31.333333333333332</v>
      </c>
      <c r="L25" s="5">
        <f t="shared" si="3"/>
        <v>102.13939393939394</v>
      </c>
      <c r="M25" s="5">
        <f t="shared" si="3"/>
        <v>89.774747474747485</v>
      </c>
      <c r="N25" s="5">
        <f t="shared" si="3"/>
        <v>152.8533333333333</v>
      </c>
      <c r="O25" s="5">
        <f t="shared" si="3"/>
        <v>160.41666666666666</v>
      </c>
    </row>
  </sheetData>
  <mergeCells count="11">
    <mergeCell ref="A6:O6"/>
    <mergeCell ref="A13:O13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0866141732283472" right="0.70866141732283472" top="0.74803149606299213" bottom="0.74803149606299213" header="0.31496062992125984" footer="0.31496062992125984"/>
  <pageSetup paperSize="9" scale="9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A9" sqref="A9:O9"/>
    </sheetView>
  </sheetViews>
  <sheetFormatPr defaultRowHeight="15" x14ac:dyDescent="0.25"/>
  <cols>
    <col min="1" max="1" width="5" customWidth="1"/>
    <col min="2" max="2" width="23.7109375" customWidth="1"/>
    <col min="3" max="3" width="9.28515625" customWidth="1"/>
    <col min="4" max="4" width="7.28515625" customWidth="1"/>
    <col min="5" max="5" width="6.85546875" customWidth="1"/>
    <col min="6" max="7" width="7.42578125" customWidth="1"/>
    <col min="8" max="8" width="8.28515625" customWidth="1"/>
    <col min="9" max="9" width="8" customWidth="1"/>
    <col min="10" max="10" width="8.28515625" customWidth="1"/>
    <col min="11" max="11" width="8.5703125" customWidth="1"/>
    <col min="12" max="12" width="8.28515625" customWidth="1"/>
    <col min="13" max="13" width="8.85546875" customWidth="1"/>
    <col min="15" max="15" width="8.7109375" customWidth="1"/>
  </cols>
  <sheetData>
    <row r="1" spans="1:15" s="4" customFormat="1" ht="0.75" customHeight="1" x14ac:dyDescent="0.25"/>
    <row r="2" spans="1:15" ht="25.15" customHeight="1" x14ac:dyDescent="0.25">
      <c r="A2" s="52" t="s">
        <v>214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28.5" customHeight="1" x14ac:dyDescent="0.25">
      <c r="A4" s="53" t="s">
        <v>212</v>
      </c>
      <c r="B4" s="50" t="s">
        <v>38</v>
      </c>
      <c r="C4" s="50" t="s">
        <v>39</v>
      </c>
      <c r="D4" s="52" t="s">
        <v>0</v>
      </c>
      <c r="E4" s="52"/>
      <c r="F4" s="52"/>
      <c r="G4" s="50" t="s">
        <v>40</v>
      </c>
      <c r="H4" s="52" t="s">
        <v>1</v>
      </c>
      <c r="I4" s="52"/>
      <c r="J4" s="52"/>
      <c r="K4" s="52"/>
      <c r="L4" s="52" t="s">
        <v>2</v>
      </c>
      <c r="M4" s="52"/>
      <c r="N4" s="52"/>
      <c r="O4" s="52"/>
    </row>
    <row r="5" spans="1:15" x14ac:dyDescent="0.25">
      <c r="A5" s="53"/>
      <c r="B5" s="51"/>
      <c r="C5" s="51"/>
      <c r="D5" s="37" t="s">
        <v>3</v>
      </c>
      <c r="E5" s="37" t="s">
        <v>4</v>
      </c>
      <c r="F5" s="37" t="s">
        <v>5</v>
      </c>
      <c r="G5" s="51"/>
      <c r="H5" s="37" t="s">
        <v>6</v>
      </c>
      <c r="I5" s="37" t="s">
        <v>7</v>
      </c>
      <c r="J5" s="37" t="s">
        <v>8</v>
      </c>
      <c r="K5" s="37" t="s">
        <v>9</v>
      </c>
      <c r="L5" s="37" t="s">
        <v>10</v>
      </c>
      <c r="M5" s="37" t="s">
        <v>11</v>
      </c>
      <c r="N5" s="37" t="s">
        <v>12</v>
      </c>
      <c r="O5" s="37" t="s">
        <v>13</v>
      </c>
    </row>
    <row r="6" spans="1:15" x14ac:dyDescent="0.25">
      <c r="A6" s="37">
        <v>1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</row>
    <row r="7" spans="1:15" ht="19.5" customHeight="1" x14ac:dyDescent="0.25">
      <c r="A7" s="52" t="s">
        <v>14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15" x14ac:dyDescent="0.25">
      <c r="A8" s="2">
        <v>87</v>
      </c>
      <c r="B8" s="3" t="s">
        <v>197</v>
      </c>
      <c r="C8" s="2">
        <v>250</v>
      </c>
      <c r="D8" s="2">
        <v>9.6300000000000008</v>
      </c>
      <c r="E8" s="2">
        <v>10.73</v>
      </c>
      <c r="F8" s="2">
        <v>51.13</v>
      </c>
      <c r="G8" s="2">
        <v>340</v>
      </c>
      <c r="H8" s="2">
        <v>0.12</v>
      </c>
      <c r="I8" s="2">
        <v>1.81</v>
      </c>
      <c r="J8" s="2">
        <v>0.16</v>
      </c>
      <c r="K8" s="2">
        <v>0.3</v>
      </c>
      <c r="L8" s="2">
        <v>178.3</v>
      </c>
      <c r="M8" s="2">
        <v>209.53</v>
      </c>
      <c r="N8" s="2">
        <v>29.4</v>
      </c>
      <c r="O8" s="2">
        <v>0.68</v>
      </c>
    </row>
    <row r="9" spans="1:15" x14ac:dyDescent="0.25">
      <c r="A9" s="2">
        <v>2</v>
      </c>
      <c r="B9" s="3" t="s">
        <v>31</v>
      </c>
      <c r="C9" s="2">
        <v>200</v>
      </c>
      <c r="D9" s="2">
        <v>3.4</v>
      </c>
      <c r="E9" s="2">
        <v>3.5</v>
      </c>
      <c r="F9" s="2">
        <v>24.96</v>
      </c>
      <c r="G9" s="2">
        <v>142</v>
      </c>
      <c r="H9" s="2">
        <v>7.0000000000000007E-2</v>
      </c>
      <c r="I9" s="2">
        <v>1.3</v>
      </c>
      <c r="J9" s="2">
        <v>0.05</v>
      </c>
      <c r="K9" s="2">
        <v>0.27</v>
      </c>
      <c r="L9" s="2">
        <v>120.6</v>
      </c>
      <c r="M9" s="2">
        <v>162</v>
      </c>
      <c r="N9" s="2">
        <v>14</v>
      </c>
      <c r="O9" s="2">
        <v>0.12</v>
      </c>
    </row>
    <row r="10" spans="1:15" x14ac:dyDescent="0.25">
      <c r="A10" s="2" t="s">
        <v>199</v>
      </c>
      <c r="B10" s="3" t="s">
        <v>16</v>
      </c>
      <c r="C10" s="2">
        <v>30</v>
      </c>
      <c r="D10" s="2">
        <v>1.47</v>
      </c>
      <c r="E10" s="2">
        <v>0.3</v>
      </c>
      <c r="F10" s="2">
        <v>13.3</v>
      </c>
      <c r="G10" s="2">
        <v>63</v>
      </c>
      <c r="H10" s="2">
        <v>0.03</v>
      </c>
      <c r="I10" s="2" t="s">
        <v>17</v>
      </c>
      <c r="J10" s="2" t="s">
        <v>17</v>
      </c>
      <c r="K10" s="2">
        <v>0.21</v>
      </c>
      <c r="L10" s="2">
        <v>54</v>
      </c>
      <c r="M10" s="2">
        <v>27.6</v>
      </c>
      <c r="N10" s="2">
        <v>6</v>
      </c>
      <c r="O10" s="2">
        <v>0.87</v>
      </c>
    </row>
    <row r="11" spans="1:15" x14ac:dyDescent="0.25">
      <c r="A11" s="2">
        <v>3</v>
      </c>
      <c r="B11" s="3" t="s">
        <v>18</v>
      </c>
      <c r="C11" s="2">
        <v>12</v>
      </c>
      <c r="D11" s="2">
        <v>0.06</v>
      </c>
      <c r="E11" s="2">
        <v>9.9</v>
      </c>
      <c r="F11" s="2">
        <v>0.1</v>
      </c>
      <c r="G11" s="2">
        <v>89.76</v>
      </c>
      <c r="H11" s="2" t="s">
        <v>17</v>
      </c>
      <c r="I11" s="2" t="s">
        <v>17</v>
      </c>
      <c r="J11" s="2">
        <v>0.03</v>
      </c>
      <c r="K11" s="2">
        <v>0.04</v>
      </c>
      <c r="L11" s="2">
        <v>0.6</v>
      </c>
      <c r="M11" s="2">
        <v>0.95</v>
      </c>
      <c r="N11" s="2">
        <v>0.02</v>
      </c>
      <c r="O11" s="2">
        <v>0.01</v>
      </c>
    </row>
    <row r="12" spans="1:15" x14ac:dyDescent="0.25">
      <c r="A12" s="2">
        <v>8</v>
      </c>
      <c r="B12" s="3" t="s">
        <v>19</v>
      </c>
      <c r="C12" s="2">
        <v>15</v>
      </c>
      <c r="D12" s="2">
        <v>3.48</v>
      </c>
      <c r="E12" s="2">
        <v>4.43</v>
      </c>
      <c r="F12" s="2" t="s">
        <v>17</v>
      </c>
      <c r="G12" s="2">
        <v>54.78</v>
      </c>
      <c r="H12" s="2" t="s">
        <v>17</v>
      </c>
      <c r="I12" s="2">
        <v>0.16</v>
      </c>
      <c r="J12" s="2">
        <v>0.03</v>
      </c>
      <c r="K12" s="2">
        <v>0.04</v>
      </c>
      <c r="L12" s="2">
        <v>80</v>
      </c>
      <c r="M12" s="2">
        <v>42.3</v>
      </c>
      <c r="N12" s="2">
        <v>4</v>
      </c>
      <c r="O12" s="2">
        <v>0.09</v>
      </c>
    </row>
    <row r="13" spans="1:15" x14ac:dyDescent="0.25">
      <c r="A13" s="2"/>
      <c r="B13" s="37" t="s">
        <v>20</v>
      </c>
      <c r="C13" s="2"/>
      <c r="D13" s="2">
        <f>SUM(D8:D12)</f>
        <v>18.040000000000003</v>
      </c>
      <c r="E13" s="2">
        <f t="shared" ref="E13:O13" si="0">SUM(E8:E12)</f>
        <v>28.86</v>
      </c>
      <c r="F13" s="2">
        <f t="shared" si="0"/>
        <v>89.49</v>
      </c>
      <c r="G13" s="2">
        <f t="shared" si="0"/>
        <v>689.54</v>
      </c>
      <c r="H13" s="2">
        <f t="shared" si="0"/>
        <v>0.22</v>
      </c>
      <c r="I13" s="2">
        <f t="shared" si="0"/>
        <v>3.2700000000000005</v>
      </c>
      <c r="J13" s="2">
        <f t="shared" si="0"/>
        <v>0.27</v>
      </c>
      <c r="K13" s="2">
        <f t="shared" si="0"/>
        <v>0.8600000000000001</v>
      </c>
      <c r="L13" s="2">
        <f t="shared" si="0"/>
        <v>433.5</v>
      </c>
      <c r="M13" s="2">
        <f t="shared" si="0"/>
        <v>442.38</v>
      </c>
      <c r="N13" s="2">
        <f t="shared" si="0"/>
        <v>53.42</v>
      </c>
      <c r="O13" s="2">
        <f t="shared" si="0"/>
        <v>1.77</v>
      </c>
    </row>
    <row r="14" spans="1:15" ht="20.25" customHeight="1" x14ac:dyDescent="0.25">
      <c r="A14" s="54" t="s">
        <v>21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6"/>
    </row>
    <row r="15" spans="1:15" x14ac:dyDescent="0.25">
      <c r="A15" s="2" t="s">
        <v>199</v>
      </c>
      <c r="B15" s="3" t="s">
        <v>32</v>
      </c>
      <c r="C15" s="2">
        <v>100</v>
      </c>
      <c r="D15" s="2">
        <v>2.85</v>
      </c>
      <c r="E15" s="2">
        <v>13.35</v>
      </c>
      <c r="F15" s="2">
        <v>11.55</v>
      </c>
      <c r="G15" s="2">
        <v>110</v>
      </c>
      <c r="H15" s="2">
        <v>2.2000000000000002</v>
      </c>
      <c r="I15" s="2">
        <v>10.5</v>
      </c>
      <c r="J15" s="2">
        <v>1380</v>
      </c>
      <c r="K15" s="2">
        <v>0.03</v>
      </c>
      <c r="L15" s="2">
        <v>61.5</v>
      </c>
      <c r="M15" s="2">
        <v>55.5</v>
      </c>
      <c r="N15" s="2">
        <v>22.5</v>
      </c>
      <c r="O15" s="2">
        <v>1.05</v>
      </c>
    </row>
    <row r="16" spans="1:15" ht="30" x14ac:dyDescent="0.25">
      <c r="A16" s="2">
        <v>61</v>
      </c>
      <c r="B16" s="3" t="s">
        <v>48</v>
      </c>
      <c r="C16" s="2">
        <v>300</v>
      </c>
      <c r="D16" s="2">
        <v>3.32</v>
      </c>
      <c r="E16" s="2">
        <v>3.96</v>
      </c>
      <c r="F16" s="2">
        <v>27</v>
      </c>
      <c r="G16" s="2">
        <v>148</v>
      </c>
      <c r="H16" s="2">
        <v>0.14000000000000001</v>
      </c>
      <c r="I16" s="2">
        <v>9.9</v>
      </c>
      <c r="J16" s="2">
        <v>1.6</v>
      </c>
      <c r="K16" s="2">
        <v>0.11</v>
      </c>
      <c r="L16" s="2">
        <v>19.440000000000001</v>
      </c>
      <c r="M16" s="2">
        <v>28.86</v>
      </c>
      <c r="N16" s="2">
        <v>28.86</v>
      </c>
      <c r="O16" s="2">
        <v>1.19</v>
      </c>
    </row>
    <row r="17" spans="1:15" x14ac:dyDescent="0.25">
      <c r="A17" s="2">
        <v>637</v>
      </c>
      <c r="B17" s="3" t="s">
        <v>33</v>
      </c>
      <c r="C17" s="2">
        <v>100</v>
      </c>
      <c r="D17" s="2">
        <v>15.83</v>
      </c>
      <c r="E17" s="2">
        <v>10.199999999999999</v>
      </c>
      <c r="F17" s="2">
        <v>1.96</v>
      </c>
      <c r="G17" s="2">
        <v>154.69</v>
      </c>
      <c r="H17" s="2">
        <v>0.04</v>
      </c>
      <c r="I17" s="2">
        <v>0.42</v>
      </c>
      <c r="J17" s="2">
        <v>15</v>
      </c>
      <c r="K17" s="2">
        <v>0.13</v>
      </c>
      <c r="L17" s="2">
        <v>29.25</v>
      </c>
      <c r="M17" s="2">
        <v>107.25</v>
      </c>
      <c r="N17" s="2">
        <v>15</v>
      </c>
      <c r="O17" s="2">
        <v>1.76</v>
      </c>
    </row>
    <row r="18" spans="1:15" ht="30" x14ac:dyDescent="0.25">
      <c r="A18" s="2">
        <v>84</v>
      </c>
      <c r="B18" s="3" t="s">
        <v>201</v>
      </c>
      <c r="C18" s="2">
        <v>35</v>
      </c>
      <c r="D18" s="2">
        <v>1.1499999999999999</v>
      </c>
      <c r="E18" s="2">
        <v>10.33</v>
      </c>
      <c r="F18" s="2">
        <v>4.49</v>
      </c>
      <c r="G18" s="2">
        <v>110.84</v>
      </c>
      <c r="H18" s="2">
        <v>0</v>
      </c>
      <c r="I18" s="2">
        <v>0.04</v>
      </c>
      <c r="J18" s="2">
        <v>0.1</v>
      </c>
      <c r="K18" s="2">
        <v>0.02</v>
      </c>
      <c r="L18" s="2">
        <v>29.4</v>
      </c>
      <c r="M18" s="2">
        <v>6.61</v>
      </c>
      <c r="N18" s="2">
        <v>3.18</v>
      </c>
      <c r="O18" s="2">
        <v>0.13</v>
      </c>
    </row>
    <row r="19" spans="1:15" ht="30" x14ac:dyDescent="0.25">
      <c r="A19" s="2">
        <v>24</v>
      </c>
      <c r="B19" s="3" t="s">
        <v>34</v>
      </c>
      <c r="C19" s="2">
        <v>210</v>
      </c>
      <c r="D19" s="2">
        <v>7.68</v>
      </c>
      <c r="E19" s="2">
        <v>6.17</v>
      </c>
      <c r="F19" s="2">
        <v>44.89</v>
      </c>
      <c r="G19" s="2">
        <v>255.21</v>
      </c>
      <c r="H19" s="2">
        <v>0.1</v>
      </c>
      <c r="I19" s="2">
        <v>0</v>
      </c>
      <c r="J19" s="2">
        <v>0.1</v>
      </c>
      <c r="K19" s="2">
        <v>0.03</v>
      </c>
      <c r="L19" s="2">
        <v>8.68</v>
      </c>
      <c r="M19" s="2">
        <v>50.62</v>
      </c>
      <c r="N19" s="2">
        <v>10.85</v>
      </c>
      <c r="O19" s="2">
        <v>1.06</v>
      </c>
    </row>
    <row r="20" spans="1:15" x14ac:dyDescent="0.25">
      <c r="A20" s="2">
        <v>25</v>
      </c>
      <c r="B20" s="3" t="s">
        <v>218</v>
      </c>
      <c r="C20" s="2">
        <v>200</v>
      </c>
      <c r="D20" s="2">
        <v>0.44</v>
      </c>
      <c r="E20" s="2">
        <v>0</v>
      </c>
      <c r="F20" s="2">
        <v>28.88</v>
      </c>
      <c r="G20" s="2">
        <v>120</v>
      </c>
      <c r="H20" s="2">
        <v>0.02</v>
      </c>
      <c r="I20" s="2">
        <v>4</v>
      </c>
      <c r="J20" s="2">
        <v>0</v>
      </c>
      <c r="K20" s="2">
        <v>0.02</v>
      </c>
      <c r="L20" s="2">
        <v>45</v>
      </c>
      <c r="M20" s="2">
        <v>14</v>
      </c>
      <c r="N20" s="2">
        <v>6</v>
      </c>
      <c r="O20" s="2">
        <v>1.26</v>
      </c>
    </row>
    <row r="21" spans="1:15" x14ac:dyDescent="0.25">
      <c r="A21" s="2" t="s">
        <v>199</v>
      </c>
      <c r="B21" s="3" t="s">
        <v>16</v>
      </c>
      <c r="C21" s="2">
        <v>30</v>
      </c>
      <c r="D21" s="2">
        <v>1.47</v>
      </c>
      <c r="E21" s="2">
        <v>0.3</v>
      </c>
      <c r="F21" s="2">
        <v>13.3</v>
      </c>
      <c r="G21" s="2">
        <v>63</v>
      </c>
      <c r="H21" s="2">
        <v>0.03</v>
      </c>
      <c r="I21" s="2" t="s">
        <v>17</v>
      </c>
      <c r="J21" s="2" t="s">
        <v>17</v>
      </c>
      <c r="K21" s="2">
        <v>0.21</v>
      </c>
      <c r="L21" s="2">
        <v>54</v>
      </c>
      <c r="M21" s="2">
        <v>27.6</v>
      </c>
      <c r="N21" s="2">
        <v>6</v>
      </c>
      <c r="O21" s="2">
        <v>0.87</v>
      </c>
    </row>
    <row r="22" spans="1:15" x14ac:dyDescent="0.25">
      <c r="A22" s="2" t="s">
        <v>199</v>
      </c>
      <c r="B22" s="3" t="s">
        <v>27</v>
      </c>
      <c r="C22" s="2">
        <v>30</v>
      </c>
      <c r="D22" s="2">
        <v>1.47</v>
      </c>
      <c r="E22" s="2">
        <v>0.3</v>
      </c>
      <c r="F22" s="2">
        <v>13.3</v>
      </c>
      <c r="G22" s="2">
        <v>63</v>
      </c>
      <c r="H22" s="2">
        <v>0.03</v>
      </c>
      <c r="I22" s="2" t="s">
        <v>17</v>
      </c>
      <c r="J22" s="2" t="s">
        <v>17</v>
      </c>
      <c r="K22" s="2">
        <v>0.21</v>
      </c>
      <c r="L22" s="2">
        <v>54</v>
      </c>
      <c r="M22" s="2">
        <v>27.6</v>
      </c>
      <c r="N22" s="2">
        <v>6</v>
      </c>
      <c r="O22" s="2">
        <v>0.87</v>
      </c>
    </row>
    <row r="23" spans="1:15" x14ac:dyDescent="0.25">
      <c r="A23" s="2" t="s">
        <v>199</v>
      </c>
      <c r="B23" s="3" t="s">
        <v>35</v>
      </c>
      <c r="C23" s="2">
        <v>100</v>
      </c>
      <c r="D23" s="2">
        <v>1.5</v>
      </c>
      <c r="E23" s="2">
        <v>0.5</v>
      </c>
      <c r="F23" s="2">
        <v>21</v>
      </c>
      <c r="G23" s="2">
        <v>144</v>
      </c>
      <c r="H23" s="2">
        <v>0.04</v>
      </c>
      <c r="I23" s="2">
        <v>10</v>
      </c>
      <c r="J23" s="2" t="s">
        <v>17</v>
      </c>
      <c r="K23" s="2">
        <v>0.4</v>
      </c>
      <c r="L23" s="2">
        <v>8</v>
      </c>
      <c r="M23" s="2">
        <v>28</v>
      </c>
      <c r="N23" s="2">
        <v>23.5</v>
      </c>
      <c r="O23" s="2">
        <v>0.6</v>
      </c>
    </row>
    <row r="24" spans="1:15" x14ac:dyDescent="0.25">
      <c r="A24" s="2"/>
      <c r="B24" s="37" t="s">
        <v>20</v>
      </c>
      <c r="C24" s="2"/>
      <c r="D24" s="2">
        <f>SUM(D15:D23)</f>
        <v>35.71</v>
      </c>
      <c r="E24" s="2">
        <f t="shared" ref="E24:O24" si="1">SUM(E15:E23)</f>
        <v>45.109999999999992</v>
      </c>
      <c r="F24" s="2">
        <f t="shared" si="1"/>
        <v>166.37</v>
      </c>
      <c r="G24" s="2">
        <f t="shared" si="1"/>
        <v>1168.74</v>
      </c>
      <c r="H24" s="2">
        <f t="shared" si="1"/>
        <v>2.6</v>
      </c>
      <c r="I24" s="2">
        <f t="shared" si="1"/>
        <v>34.86</v>
      </c>
      <c r="J24" s="2">
        <f t="shared" si="1"/>
        <v>1396.7999999999997</v>
      </c>
      <c r="K24" s="2">
        <f t="shared" si="1"/>
        <v>1.1600000000000001</v>
      </c>
      <c r="L24" s="2">
        <f t="shared" si="1"/>
        <v>309.27</v>
      </c>
      <c r="M24" s="2">
        <f t="shared" si="1"/>
        <v>346.04000000000008</v>
      </c>
      <c r="N24" s="2">
        <f t="shared" si="1"/>
        <v>121.89</v>
      </c>
      <c r="O24" s="2">
        <f t="shared" si="1"/>
        <v>8.7899999999999991</v>
      </c>
    </row>
    <row r="25" spans="1:15" x14ac:dyDescent="0.25">
      <c r="A25" s="2"/>
      <c r="B25" s="37" t="s">
        <v>36</v>
      </c>
      <c r="C25" s="2"/>
      <c r="D25" s="2">
        <f>D13+D24</f>
        <v>53.75</v>
      </c>
      <c r="E25" s="2">
        <f t="shared" ref="E25:O25" si="2">E13+E24</f>
        <v>73.97</v>
      </c>
      <c r="F25" s="2">
        <f t="shared" si="2"/>
        <v>255.86</v>
      </c>
      <c r="G25" s="2">
        <f t="shared" si="2"/>
        <v>1858.28</v>
      </c>
      <c r="H25" s="2">
        <f t="shared" si="2"/>
        <v>2.8200000000000003</v>
      </c>
      <c r="I25" s="2">
        <f t="shared" si="2"/>
        <v>38.130000000000003</v>
      </c>
      <c r="J25" s="2">
        <f t="shared" si="2"/>
        <v>1397.0699999999997</v>
      </c>
      <c r="K25" s="2">
        <f t="shared" si="2"/>
        <v>2.0200000000000005</v>
      </c>
      <c r="L25" s="2">
        <f t="shared" si="2"/>
        <v>742.77</v>
      </c>
      <c r="M25" s="2">
        <f t="shared" si="2"/>
        <v>788.42000000000007</v>
      </c>
      <c r="N25" s="2">
        <f t="shared" si="2"/>
        <v>175.31</v>
      </c>
      <c r="O25" s="2">
        <f t="shared" si="2"/>
        <v>10.559999999999999</v>
      </c>
    </row>
    <row r="26" spans="1:15" ht="19.5" customHeight="1" x14ac:dyDescent="0.25">
      <c r="A26" s="2"/>
      <c r="B26" s="37" t="s">
        <v>29</v>
      </c>
      <c r="C26" s="2"/>
      <c r="D26" s="2">
        <v>46.2</v>
      </c>
      <c r="E26" s="2">
        <v>47.4</v>
      </c>
      <c r="F26" s="2">
        <v>201</v>
      </c>
      <c r="G26" s="2">
        <v>1410</v>
      </c>
      <c r="H26" s="2">
        <v>0.72</v>
      </c>
      <c r="I26" s="2">
        <v>36</v>
      </c>
      <c r="J26" s="2">
        <v>420</v>
      </c>
      <c r="K26" s="2">
        <v>6</v>
      </c>
      <c r="L26" s="2">
        <v>660</v>
      </c>
      <c r="M26" s="2">
        <v>990</v>
      </c>
      <c r="N26" s="2">
        <v>150</v>
      </c>
      <c r="O26" s="2">
        <v>7.2</v>
      </c>
    </row>
    <row r="27" spans="1:15" ht="51" customHeight="1" x14ac:dyDescent="0.25">
      <c r="A27" s="2"/>
      <c r="B27" s="37" t="s">
        <v>30</v>
      </c>
      <c r="C27" s="2"/>
      <c r="D27" s="5">
        <f>D25*100/D26</f>
        <v>116.34199134199133</v>
      </c>
      <c r="E27" s="5">
        <f t="shared" ref="E27:O27" si="3">E25*100/E26</f>
        <v>156.05485232067511</v>
      </c>
      <c r="F27" s="5">
        <f t="shared" si="3"/>
        <v>127.29353233830845</v>
      </c>
      <c r="G27" s="5">
        <f t="shared" si="3"/>
        <v>131.79290780141844</v>
      </c>
      <c r="H27" s="5">
        <f t="shared" si="3"/>
        <v>391.66666666666669</v>
      </c>
      <c r="I27" s="5">
        <f t="shared" si="3"/>
        <v>105.91666666666669</v>
      </c>
      <c r="J27" s="5">
        <f t="shared" si="3"/>
        <v>332.63571428571424</v>
      </c>
      <c r="K27" s="5">
        <f t="shared" si="3"/>
        <v>33.666666666666679</v>
      </c>
      <c r="L27" s="5">
        <f t="shared" si="3"/>
        <v>112.5409090909091</v>
      </c>
      <c r="M27" s="5">
        <f t="shared" si="3"/>
        <v>79.638383838383845</v>
      </c>
      <c r="N27" s="5">
        <f t="shared" si="3"/>
        <v>116.87333333333333</v>
      </c>
      <c r="O27" s="5">
        <f t="shared" si="3"/>
        <v>146.66666666666663</v>
      </c>
    </row>
  </sheetData>
  <mergeCells count="11">
    <mergeCell ref="A7:O7"/>
    <mergeCell ref="A14:O14"/>
    <mergeCell ref="A2:O2"/>
    <mergeCell ref="A3:O3"/>
    <mergeCell ref="A4:A5"/>
    <mergeCell ref="B4:B5"/>
    <mergeCell ref="C4:C5"/>
    <mergeCell ref="D4:F4"/>
    <mergeCell ref="G4:G5"/>
    <mergeCell ref="H4:K4"/>
    <mergeCell ref="L4:O4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2" workbookViewId="0">
      <selection activeCell="A19" sqref="A19:O19"/>
    </sheetView>
  </sheetViews>
  <sheetFormatPr defaultRowHeight="15" x14ac:dyDescent="0.25"/>
  <cols>
    <col min="1" max="1" width="5" customWidth="1"/>
    <col min="2" max="2" width="22.140625" customWidth="1"/>
    <col min="3" max="3" width="8.28515625" customWidth="1"/>
    <col min="4" max="4" width="7.28515625" customWidth="1"/>
    <col min="5" max="5" width="6.85546875" customWidth="1"/>
    <col min="6" max="7" width="7.42578125" customWidth="1"/>
    <col min="8" max="8" width="8.28515625" customWidth="1"/>
    <col min="9" max="9" width="8" customWidth="1"/>
    <col min="10" max="10" width="8.28515625" customWidth="1"/>
    <col min="11" max="11" width="8.5703125" customWidth="1"/>
    <col min="12" max="12" width="8.28515625" customWidth="1"/>
    <col min="13" max="13" width="8.85546875" customWidth="1"/>
    <col min="15" max="15" width="8.7109375" customWidth="1"/>
  </cols>
  <sheetData>
    <row r="1" spans="1:15" hidden="1" x14ac:dyDescent="0.25"/>
    <row r="2" spans="1:15" ht="33" customHeight="1" x14ac:dyDescent="0.25">
      <c r="A2" s="52" t="s">
        <v>215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5" customHeight="1" x14ac:dyDescent="0.25">
      <c r="A4" s="53" t="s">
        <v>212</v>
      </c>
      <c r="B4" s="50" t="s">
        <v>38</v>
      </c>
      <c r="C4" s="50" t="s">
        <v>39</v>
      </c>
      <c r="D4" s="52" t="s">
        <v>0</v>
      </c>
      <c r="E4" s="52"/>
      <c r="F4" s="52"/>
      <c r="G4" s="50" t="s">
        <v>40</v>
      </c>
      <c r="H4" s="52" t="s">
        <v>1</v>
      </c>
      <c r="I4" s="52"/>
      <c r="J4" s="52"/>
      <c r="K4" s="52"/>
      <c r="L4" s="52" t="s">
        <v>2</v>
      </c>
      <c r="M4" s="52"/>
      <c r="N4" s="52"/>
      <c r="O4" s="52"/>
    </row>
    <row r="5" spans="1:15" x14ac:dyDescent="0.25">
      <c r="A5" s="53"/>
      <c r="B5" s="51"/>
      <c r="C5" s="51"/>
      <c r="D5" s="37" t="s">
        <v>3</v>
      </c>
      <c r="E5" s="37" t="s">
        <v>4</v>
      </c>
      <c r="F5" s="37" t="s">
        <v>5</v>
      </c>
      <c r="G5" s="51"/>
      <c r="H5" s="37" t="s">
        <v>6</v>
      </c>
      <c r="I5" s="37" t="s">
        <v>7</v>
      </c>
      <c r="J5" s="37" t="s">
        <v>8</v>
      </c>
      <c r="K5" s="37" t="s">
        <v>9</v>
      </c>
      <c r="L5" s="37" t="s">
        <v>10</v>
      </c>
      <c r="M5" s="37" t="s">
        <v>11</v>
      </c>
      <c r="N5" s="37" t="s">
        <v>12</v>
      </c>
      <c r="O5" s="37" t="s">
        <v>13</v>
      </c>
    </row>
    <row r="6" spans="1:15" x14ac:dyDescent="0.25">
      <c r="A6" s="37">
        <v>1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</row>
    <row r="7" spans="1:15" x14ac:dyDescent="0.25">
      <c r="A7" s="52" t="s">
        <v>14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15" ht="30" x14ac:dyDescent="0.25">
      <c r="A8" s="2">
        <v>95</v>
      </c>
      <c r="B8" s="3" t="s">
        <v>41</v>
      </c>
      <c r="C8" s="2" t="s">
        <v>202</v>
      </c>
      <c r="D8" s="2">
        <v>32.82</v>
      </c>
      <c r="E8" s="2">
        <v>26.97</v>
      </c>
      <c r="F8" s="2">
        <v>50.5</v>
      </c>
      <c r="G8" s="2">
        <v>597</v>
      </c>
      <c r="H8" s="2">
        <v>0.15</v>
      </c>
      <c r="I8" s="2">
        <v>0.66</v>
      </c>
      <c r="J8" s="2">
        <v>14.7</v>
      </c>
      <c r="K8" s="2">
        <v>0.64</v>
      </c>
      <c r="L8" s="2">
        <v>387.11</v>
      </c>
      <c r="M8" s="2">
        <v>70.5</v>
      </c>
      <c r="N8" s="2">
        <v>49.92</v>
      </c>
      <c r="O8" s="36"/>
    </row>
    <row r="9" spans="1:15" x14ac:dyDescent="0.25">
      <c r="A9" s="2">
        <v>11</v>
      </c>
      <c r="B9" s="3" t="s">
        <v>15</v>
      </c>
      <c r="C9" s="2">
        <v>200</v>
      </c>
      <c r="D9" s="2">
        <v>3.29</v>
      </c>
      <c r="E9" s="2">
        <v>3.5</v>
      </c>
      <c r="F9" s="2">
        <v>24.86</v>
      </c>
      <c r="G9" s="2">
        <v>144</v>
      </c>
      <c r="H9" s="2">
        <v>7.0000000000000007E-2</v>
      </c>
      <c r="I9" s="2">
        <v>1.3</v>
      </c>
      <c r="J9" s="2">
        <v>0.05</v>
      </c>
      <c r="K9" s="2">
        <v>0.28000000000000003</v>
      </c>
      <c r="L9" s="2">
        <v>12.16</v>
      </c>
      <c r="M9" s="2">
        <v>22.5</v>
      </c>
      <c r="N9" s="2">
        <v>34.799999999999997</v>
      </c>
      <c r="O9" s="2">
        <v>0.9</v>
      </c>
    </row>
    <row r="10" spans="1:15" x14ac:dyDescent="0.25">
      <c r="A10" s="2" t="s">
        <v>199</v>
      </c>
      <c r="B10" s="3" t="s">
        <v>16</v>
      </c>
      <c r="C10" s="2">
        <v>30</v>
      </c>
      <c r="D10" s="2">
        <v>1.47</v>
      </c>
      <c r="E10" s="2">
        <v>0.3</v>
      </c>
      <c r="F10" s="2">
        <v>13.3</v>
      </c>
      <c r="G10" s="2">
        <v>63</v>
      </c>
      <c r="H10" s="2">
        <v>0.03</v>
      </c>
      <c r="I10" s="2" t="s">
        <v>17</v>
      </c>
      <c r="J10" s="2" t="s">
        <v>17</v>
      </c>
      <c r="K10" s="2">
        <v>0.21</v>
      </c>
      <c r="L10" s="2">
        <v>54</v>
      </c>
      <c r="M10" s="2">
        <v>27.6</v>
      </c>
      <c r="N10" s="2">
        <v>6</v>
      </c>
      <c r="O10" s="2">
        <v>0.87</v>
      </c>
    </row>
    <row r="11" spans="1:15" x14ac:dyDescent="0.25">
      <c r="A11" s="2">
        <v>3</v>
      </c>
      <c r="B11" s="3" t="s">
        <v>18</v>
      </c>
      <c r="C11" s="2">
        <v>12</v>
      </c>
      <c r="D11" s="2">
        <v>0.06</v>
      </c>
      <c r="E11" s="2">
        <v>9.9</v>
      </c>
      <c r="F11" s="2">
        <v>0.1</v>
      </c>
      <c r="G11" s="2">
        <v>89.76</v>
      </c>
      <c r="H11" s="2" t="s">
        <v>17</v>
      </c>
      <c r="I11" s="2" t="s">
        <v>17</v>
      </c>
      <c r="J11" s="2">
        <v>0.03</v>
      </c>
      <c r="K11" s="2">
        <v>0.04</v>
      </c>
      <c r="L11" s="2">
        <v>0.6</v>
      </c>
      <c r="M11" s="2">
        <v>0.95</v>
      </c>
      <c r="N11" s="2">
        <v>0.02</v>
      </c>
      <c r="O11" s="2">
        <v>0.01</v>
      </c>
    </row>
    <row r="12" spans="1:15" x14ac:dyDescent="0.25">
      <c r="A12" s="2">
        <v>8</v>
      </c>
      <c r="B12" s="3" t="s">
        <v>19</v>
      </c>
      <c r="C12" s="2">
        <v>15</v>
      </c>
      <c r="D12" s="2">
        <v>3.48</v>
      </c>
      <c r="E12" s="2">
        <v>4.43</v>
      </c>
      <c r="F12" s="2" t="s">
        <v>17</v>
      </c>
      <c r="G12" s="2">
        <v>54.78</v>
      </c>
      <c r="H12" s="2" t="s">
        <v>17</v>
      </c>
      <c r="I12" s="2">
        <v>0.16</v>
      </c>
      <c r="J12" s="2">
        <v>0.03</v>
      </c>
      <c r="K12" s="2">
        <v>0.04</v>
      </c>
      <c r="L12" s="2">
        <v>80</v>
      </c>
      <c r="M12" s="2">
        <v>42.3</v>
      </c>
      <c r="N12" s="2">
        <v>4</v>
      </c>
      <c r="O12" s="2">
        <v>0.09</v>
      </c>
    </row>
    <row r="13" spans="1:15" x14ac:dyDescent="0.25">
      <c r="A13" s="2"/>
      <c r="B13" s="37" t="s">
        <v>20</v>
      </c>
      <c r="C13" s="2"/>
      <c r="D13" s="2">
        <f>SUM(D8:D12)</f>
        <v>41.12</v>
      </c>
      <c r="E13" s="2">
        <f t="shared" ref="E13:O13" si="0">SUM(E8:E12)</f>
        <v>45.1</v>
      </c>
      <c r="F13" s="2">
        <f t="shared" si="0"/>
        <v>88.759999999999991</v>
      </c>
      <c r="G13" s="2">
        <f t="shared" si="0"/>
        <v>948.54</v>
      </c>
      <c r="H13" s="2">
        <f t="shared" si="0"/>
        <v>0.25</v>
      </c>
      <c r="I13" s="2">
        <f t="shared" si="0"/>
        <v>2.12</v>
      </c>
      <c r="J13" s="2">
        <f t="shared" si="0"/>
        <v>14.809999999999999</v>
      </c>
      <c r="K13" s="2">
        <f t="shared" si="0"/>
        <v>1.2100000000000002</v>
      </c>
      <c r="L13" s="2">
        <f t="shared" si="0"/>
        <v>533.87000000000012</v>
      </c>
      <c r="M13" s="2">
        <f t="shared" si="0"/>
        <v>163.85</v>
      </c>
      <c r="N13" s="2">
        <f t="shared" si="0"/>
        <v>94.74</v>
      </c>
      <c r="O13" s="2">
        <f t="shared" si="0"/>
        <v>1.87</v>
      </c>
    </row>
    <row r="14" spans="1:15" x14ac:dyDescent="0.25">
      <c r="A14" s="52" t="s">
        <v>21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30" x14ac:dyDescent="0.25">
      <c r="A15" s="2">
        <v>42</v>
      </c>
      <c r="B15" s="3" t="s">
        <v>148</v>
      </c>
      <c r="C15" s="2">
        <v>100</v>
      </c>
      <c r="D15" s="2">
        <v>0.8</v>
      </c>
      <c r="E15" s="2">
        <v>0.1</v>
      </c>
      <c r="F15" s="2">
        <v>2.6</v>
      </c>
      <c r="G15" s="2">
        <v>14</v>
      </c>
      <c r="H15" s="2">
        <v>7.0000000000000007E-2</v>
      </c>
      <c r="I15" s="2">
        <v>10</v>
      </c>
      <c r="J15" s="2">
        <v>9.73</v>
      </c>
      <c r="K15" s="2">
        <v>0.09</v>
      </c>
      <c r="L15" s="2">
        <v>23</v>
      </c>
      <c r="M15" s="2">
        <v>60.03</v>
      </c>
      <c r="N15" s="2">
        <v>14</v>
      </c>
      <c r="O15" s="2">
        <v>0.06</v>
      </c>
    </row>
    <row r="16" spans="1:15" ht="30" x14ac:dyDescent="0.25">
      <c r="A16" s="2">
        <v>28</v>
      </c>
      <c r="B16" s="3" t="s">
        <v>43</v>
      </c>
      <c r="C16" s="2">
        <v>309</v>
      </c>
      <c r="D16" s="2">
        <v>2.25</v>
      </c>
      <c r="E16" s="2">
        <v>6.15</v>
      </c>
      <c r="F16" s="2">
        <v>11.75</v>
      </c>
      <c r="G16" s="2">
        <v>124</v>
      </c>
      <c r="H16" s="2">
        <v>0.09</v>
      </c>
      <c r="I16" s="2">
        <v>11.73</v>
      </c>
      <c r="J16" s="2">
        <v>1.66</v>
      </c>
      <c r="K16" s="2">
        <v>0.1</v>
      </c>
      <c r="L16" s="2">
        <v>49.19</v>
      </c>
      <c r="M16" s="2">
        <v>89.95</v>
      </c>
      <c r="N16" s="2">
        <v>29.77</v>
      </c>
      <c r="O16" s="2">
        <v>1.36</v>
      </c>
    </row>
    <row r="17" spans="1:15" x14ac:dyDescent="0.25">
      <c r="A17" s="2">
        <v>43</v>
      </c>
      <c r="B17" s="3" t="s">
        <v>198</v>
      </c>
      <c r="C17" s="2">
        <v>100</v>
      </c>
      <c r="D17" s="2">
        <v>15.17</v>
      </c>
      <c r="E17" s="2">
        <v>11.25</v>
      </c>
      <c r="F17" s="2">
        <v>15.79</v>
      </c>
      <c r="G17" s="2">
        <v>223</v>
      </c>
      <c r="H17" s="2">
        <v>0.11</v>
      </c>
      <c r="I17" s="2">
        <v>2.2999999999999998</v>
      </c>
      <c r="J17" s="2">
        <v>0.16</v>
      </c>
      <c r="K17" s="2">
        <v>0.18</v>
      </c>
      <c r="L17" s="2">
        <v>39.22</v>
      </c>
      <c r="M17" s="2">
        <v>175.32</v>
      </c>
      <c r="N17" s="2">
        <v>26.66</v>
      </c>
      <c r="O17" s="2">
        <v>1.32</v>
      </c>
    </row>
    <row r="18" spans="1:15" ht="30" x14ac:dyDescent="0.25">
      <c r="A18" s="2">
        <v>84</v>
      </c>
      <c r="B18" s="3" t="s">
        <v>201</v>
      </c>
      <c r="C18" s="2">
        <v>35</v>
      </c>
      <c r="D18" s="2">
        <v>1.1499999999999999</v>
      </c>
      <c r="E18" s="2">
        <v>10.33</v>
      </c>
      <c r="F18" s="2">
        <v>4.49</v>
      </c>
      <c r="G18" s="2">
        <v>110.84</v>
      </c>
      <c r="H18" s="2">
        <v>0</v>
      </c>
      <c r="I18" s="2">
        <v>0.04</v>
      </c>
      <c r="J18" s="2">
        <v>0.1</v>
      </c>
      <c r="K18" s="2">
        <v>0.02</v>
      </c>
      <c r="L18" s="2">
        <v>29.4</v>
      </c>
      <c r="M18" s="2">
        <v>6.61</v>
      </c>
      <c r="N18" s="2">
        <v>3.18</v>
      </c>
      <c r="O18" s="2">
        <v>0.13</v>
      </c>
    </row>
    <row r="19" spans="1:15" x14ac:dyDescent="0.25">
      <c r="A19" s="2">
        <v>10</v>
      </c>
      <c r="B19" s="3" t="s">
        <v>25</v>
      </c>
      <c r="C19" s="2">
        <v>180</v>
      </c>
      <c r="D19" s="2">
        <v>3.91</v>
      </c>
      <c r="E19" s="2">
        <v>5.99</v>
      </c>
      <c r="F19" s="2">
        <v>25.64</v>
      </c>
      <c r="G19" s="2">
        <v>172.17</v>
      </c>
      <c r="H19" s="2">
        <v>0.2</v>
      </c>
      <c r="I19" s="2">
        <v>22.6</v>
      </c>
      <c r="J19" s="2">
        <v>0.15</v>
      </c>
      <c r="K19" s="2">
        <v>0.18</v>
      </c>
      <c r="L19" s="2">
        <v>39.22</v>
      </c>
      <c r="M19" s="2">
        <v>132.37</v>
      </c>
      <c r="N19" s="2">
        <v>37.69</v>
      </c>
      <c r="O19" s="2">
        <v>1.27</v>
      </c>
    </row>
    <row r="20" spans="1:15" x14ac:dyDescent="0.25">
      <c r="A20" s="2">
        <v>31</v>
      </c>
      <c r="B20" s="3" t="s">
        <v>219</v>
      </c>
      <c r="C20" s="2">
        <v>200</v>
      </c>
      <c r="D20" s="2">
        <v>7.0000000000000007E-2</v>
      </c>
      <c r="E20" s="2">
        <v>0.01</v>
      </c>
      <c r="F20" s="2">
        <v>25.1</v>
      </c>
      <c r="G20" s="2">
        <v>104</v>
      </c>
      <c r="H20" s="2">
        <v>0.02</v>
      </c>
      <c r="I20" s="2">
        <v>2.02</v>
      </c>
      <c r="J20" s="2">
        <v>0</v>
      </c>
      <c r="K20" s="2">
        <v>0.02</v>
      </c>
      <c r="L20" s="2">
        <v>3.58</v>
      </c>
      <c r="M20" s="2">
        <v>14</v>
      </c>
      <c r="N20" s="2">
        <v>1.34</v>
      </c>
      <c r="O20" s="2">
        <v>0.24</v>
      </c>
    </row>
    <row r="21" spans="1:15" x14ac:dyDescent="0.25">
      <c r="A21" s="2" t="s">
        <v>199</v>
      </c>
      <c r="B21" s="3" t="s">
        <v>16</v>
      </c>
      <c r="C21" s="2">
        <v>30</v>
      </c>
      <c r="D21" s="2">
        <v>1.47</v>
      </c>
      <c r="E21" s="2">
        <v>0.3</v>
      </c>
      <c r="F21" s="2">
        <v>13.3</v>
      </c>
      <c r="G21" s="2">
        <v>63</v>
      </c>
      <c r="H21" s="2">
        <v>0.03</v>
      </c>
      <c r="I21" s="2" t="s">
        <v>17</v>
      </c>
      <c r="J21" s="2" t="s">
        <v>17</v>
      </c>
      <c r="K21" s="2">
        <v>0.21</v>
      </c>
      <c r="L21" s="2">
        <v>54</v>
      </c>
      <c r="M21" s="2">
        <v>27.6</v>
      </c>
      <c r="N21" s="2">
        <v>6</v>
      </c>
      <c r="O21" s="2">
        <v>0.87</v>
      </c>
    </row>
    <row r="22" spans="1:15" x14ac:dyDescent="0.25">
      <c r="A22" s="2" t="s">
        <v>199</v>
      </c>
      <c r="B22" s="3" t="s">
        <v>27</v>
      </c>
      <c r="C22" s="2">
        <v>30</v>
      </c>
      <c r="D22" s="2">
        <v>1.47</v>
      </c>
      <c r="E22" s="2">
        <v>0.3</v>
      </c>
      <c r="F22" s="2">
        <v>13.3</v>
      </c>
      <c r="G22" s="2">
        <v>63</v>
      </c>
      <c r="H22" s="2">
        <v>0.03</v>
      </c>
      <c r="I22" s="2" t="s">
        <v>17</v>
      </c>
      <c r="J22" s="2" t="s">
        <v>17</v>
      </c>
      <c r="K22" s="2">
        <v>0.21</v>
      </c>
      <c r="L22" s="2">
        <v>54</v>
      </c>
      <c r="M22" s="2">
        <v>27.6</v>
      </c>
      <c r="N22" s="2">
        <v>6</v>
      </c>
      <c r="O22" s="2">
        <v>0.87</v>
      </c>
    </row>
    <row r="23" spans="1:15" x14ac:dyDescent="0.25">
      <c r="A23" s="2"/>
      <c r="B23" s="37" t="s">
        <v>20</v>
      </c>
      <c r="C23" s="2"/>
      <c r="D23" s="2">
        <f>SUM(D15:D22)</f>
        <v>26.289999999999996</v>
      </c>
      <c r="E23" s="2">
        <f t="shared" ref="E23:O23" si="1">SUM(E15:E22)</f>
        <v>34.429999999999993</v>
      </c>
      <c r="F23" s="2">
        <f t="shared" si="1"/>
        <v>111.97</v>
      </c>
      <c r="G23" s="2">
        <f t="shared" si="1"/>
        <v>874.01</v>
      </c>
      <c r="H23" s="2">
        <f t="shared" si="1"/>
        <v>0.55000000000000004</v>
      </c>
      <c r="I23" s="2">
        <f t="shared" si="1"/>
        <v>48.690000000000005</v>
      </c>
      <c r="J23" s="2">
        <f t="shared" si="1"/>
        <v>11.8</v>
      </c>
      <c r="K23" s="2">
        <f t="shared" si="1"/>
        <v>1.01</v>
      </c>
      <c r="L23" s="2">
        <f t="shared" si="1"/>
        <v>291.61</v>
      </c>
      <c r="M23" s="2">
        <f t="shared" si="1"/>
        <v>533.48</v>
      </c>
      <c r="N23" s="2">
        <f t="shared" si="1"/>
        <v>124.64</v>
      </c>
      <c r="O23" s="2">
        <f t="shared" si="1"/>
        <v>6.120000000000001</v>
      </c>
    </row>
    <row r="24" spans="1:15" x14ac:dyDescent="0.25">
      <c r="A24" s="2"/>
      <c r="B24" s="37" t="s">
        <v>36</v>
      </c>
      <c r="C24" s="2"/>
      <c r="D24" s="2">
        <f>D13+D23</f>
        <v>67.41</v>
      </c>
      <c r="E24" s="2">
        <f t="shared" ref="E24:O24" si="2">E13+E23</f>
        <v>79.53</v>
      </c>
      <c r="F24" s="2">
        <f t="shared" si="2"/>
        <v>200.73</v>
      </c>
      <c r="G24" s="2">
        <f t="shared" si="2"/>
        <v>1822.55</v>
      </c>
      <c r="H24" s="2">
        <f t="shared" si="2"/>
        <v>0.8</v>
      </c>
      <c r="I24" s="2">
        <f t="shared" si="2"/>
        <v>50.81</v>
      </c>
      <c r="J24" s="2">
        <f t="shared" si="2"/>
        <v>26.61</v>
      </c>
      <c r="K24" s="2">
        <f t="shared" si="2"/>
        <v>2.2200000000000002</v>
      </c>
      <c r="L24" s="2">
        <f t="shared" si="2"/>
        <v>825.48000000000013</v>
      </c>
      <c r="M24" s="2">
        <f t="shared" si="2"/>
        <v>697.33</v>
      </c>
      <c r="N24" s="2">
        <f t="shared" si="2"/>
        <v>219.38</v>
      </c>
      <c r="O24" s="2">
        <f t="shared" si="2"/>
        <v>7.9900000000000011</v>
      </c>
    </row>
    <row r="25" spans="1:15" ht="28.5" x14ac:dyDescent="0.25">
      <c r="A25" s="2"/>
      <c r="B25" s="37" t="s">
        <v>29</v>
      </c>
      <c r="C25" s="2"/>
      <c r="D25" s="2">
        <v>46.2</v>
      </c>
      <c r="E25" s="2">
        <v>47.4</v>
      </c>
      <c r="F25" s="2">
        <v>201</v>
      </c>
      <c r="G25" s="2">
        <v>1410</v>
      </c>
      <c r="H25" s="2">
        <v>0.72</v>
      </c>
      <c r="I25" s="2">
        <v>36</v>
      </c>
      <c r="J25" s="2">
        <v>420</v>
      </c>
      <c r="K25" s="2">
        <v>6</v>
      </c>
      <c r="L25" s="2">
        <v>660</v>
      </c>
      <c r="M25" s="2">
        <v>990</v>
      </c>
      <c r="N25" s="2">
        <v>150</v>
      </c>
      <c r="O25" s="2">
        <v>7.2</v>
      </c>
    </row>
    <row r="26" spans="1:15" ht="57" x14ac:dyDescent="0.25">
      <c r="A26" s="2"/>
      <c r="B26" s="37" t="s">
        <v>30</v>
      </c>
      <c r="C26" s="2"/>
      <c r="D26" s="5">
        <f>D24*100/D25</f>
        <v>145.90909090909091</v>
      </c>
      <c r="E26" s="5">
        <f t="shared" ref="E26:O26" si="3">E24*100/E25</f>
        <v>167.78481012658227</v>
      </c>
      <c r="F26" s="5">
        <f t="shared" si="3"/>
        <v>99.865671641791039</v>
      </c>
      <c r="G26" s="5">
        <f t="shared" si="3"/>
        <v>129.25886524822695</v>
      </c>
      <c r="H26" s="5">
        <f t="shared" si="3"/>
        <v>111.11111111111111</v>
      </c>
      <c r="I26" s="5">
        <f t="shared" si="3"/>
        <v>141.13888888888889</v>
      </c>
      <c r="J26" s="5">
        <f t="shared" si="3"/>
        <v>6.3357142857142854</v>
      </c>
      <c r="K26" s="5">
        <f t="shared" si="3"/>
        <v>37.000000000000007</v>
      </c>
      <c r="L26" s="5">
        <f t="shared" si="3"/>
        <v>125.07272727272729</v>
      </c>
      <c r="M26" s="5">
        <f t="shared" si="3"/>
        <v>70.437373737373733</v>
      </c>
      <c r="N26" s="5">
        <f t="shared" si="3"/>
        <v>146.25333333333333</v>
      </c>
      <c r="O26" s="5">
        <f t="shared" si="3"/>
        <v>110.97222222222223</v>
      </c>
    </row>
    <row r="27" spans="1:15" s="4" customFormat="1" x14ac:dyDescent="0.25"/>
  </sheetData>
  <mergeCells count="11">
    <mergeCell ref="H4:K4"/>
    <mergeCell ref="L4:O4"/>
    <mergeCell ref="A7:O7"/>
    <mergeCell ref="A14:O14"/>
    <mergeCell ref="A2:O2"/>
    <mergeCell ref="A3:O3"/>
    <mergeCell ref="A4:A5"/>
    <mergeCell ref="B4:B5"/>
    <mergeCell ref="C4:C5"/>
    <mergeCell ref="D4:F4"/>
    <mergeCell ref="G4:G5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SheetLayoutView="100" workbookViewId="0">
      <selection activeCell="F15" sqref="E14:F15"/>
    </sheetView>
  </sheetViews>
  <sheetFormatPr defaultRowHeight="15" x14ac:dyDescent="0.25"/>
  <cols>
    <col min="1" max="1" width="5" customWidth="1"/>
    <col min="2" max="2" width="23.7109375" customWidth="1"/>
    <col min="3" max="3" width="9.28515625" customWidth="1"/>
    <col min="4" max="4" width="7.28515625" customWidth="1"/>
    <col min="5" max="5" width="6.85546875" customWidth="1"/>
    <col min="6" max="7" width="7.42578125" customWidth="1"/>
    <col min="8" max="8" width="8.28515625" customWidth="1"/>
    <col min="9" max="9" width="8" customWidth="1"/>
    <col min="10" max="10" width="8.28515625" customWidth="1"/>
    <col min="11" max="11" width="8.5703125" customWidth="1"/>
    <col min="12" max="12" width="8.28515625" customWidth="1"/>
    <col min="13" max="13" width="8.85546875" customWidth="1"/>
    <col min="15" max="15" width="8.7109375" customWidth="1"/>
  </cols>
  <sheetData>
    <row r="1" spans="1:15" ht="29.45" customHeight="1" x14ac:dyDescent="0.25">
      <c r="A1" s="52" t="s">
        <v>226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5" customHeight="1" x14ac:dyDescent="0.25">
      <c r="A2" s="53" t="s">
        <v>212</v>
      </c>
      <c r="B2" s="50" t="s">
        <v>38</v>
      </c>
      <c r="C2" s="50" t="s">
        <v>39</v>
      </c>
      <c r="D2" s="52" t="s">
        <v>0</v>
      </c>
      <c r="E2" s="52"/>
      <c r="F2" s="52"/>
      <c r="G2" s="50" t="s">
        <v>40</v>
      </c>
      <c r="H2" s="52" t="s">
        <v>1</v>
      </c>
      <c r="I2" s="52"/>
      <c r="J2" s="52"/>
      <c r="K2" s="52"/>
      <c r="L2" s="52" t="s">
        <v>2</v>
      </c>
      <c r="M2" s="52"/>
      <c r="N2" s="52"/>
      <c r="O2" s="52"/>
    </row>
    <row r="3" spans="1:15" x14ac:dyDescent="0.25">
      <c r="A3" s="53"/>
      <c r="B3" s="51"/>
      <c r="C3" s="51"/>
      <c r="D3" s="37" t="s">
        <v>3</v>
      </c>
      <c r="E3" s="37" t="s">
        <v>4</v>
      </c>
      <c r="F3" s="37" t="s">
        <v>5</v>
      </c>
      <c r="G3" s="51"/>
      <c r="H3" s="37" t="s">
        <v>6</v>
      </c>
      <c r="I3" s="37" t="s">
        <v>7</v>
      </c>
      <c r="J3" s="37" t="s">
        <v>8</v>
      </c>
      <c r="K3" s="37" t="s">
        <v>9</v>
      </c>
      <c r="L3" s="37" t="s">
        <v>10</v>
      </c>
      <c r="M3" s="37" t="s">
        <v>11</v>
      </c>
      <c r="N3" s="37" t="s">
        <v>12</v>
      </c>
      <c r="O3" s="37" t="s">
        <v>13</v>
      </c>
    </row>
    <row r="4" spans="1:15" x14ac:dyDescent="0.2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</row>
    <row r="5" spans="1:15" x14ac:dyDescent="0.25">
      <c r="A5" s="52" t="s">
        <v>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30" x14ac:dyDescent="0.25">
      <c r="A6" s="2">
        <v>54</v>
      </c>
      <c r="B6" s="3" t="s">
        <v>44</v>
      </c>
      <c r="C6" s="2">
        <v>200</v>
      </c>
      <c r="D6" s="2">
        <v>8.69</v>
      </c>
      <c r="E6" s="2">
        <v>9.59</v>
      </c>
      <c r="F6" s="2">
        <v>42.45</v>
      </c>
      <c r="G6" s="2">
        <v>290.39999999999998</v>
      </c>
      <c r="H6" s="2">
        <v>0.21</v>
      </c>
      <c r="I6" s="2">
        <v>1.36</v>
      </c>
      <c r="J6" s="2">
        <v>0.17</v>
      </c>
      <c r="K6" s="2">
        <v>0.3</v>
      </c>
      <c r="L6" s="2">
        <v>139.04</v>
      </c>
      <c r="M6" s="2">
        <v>260.82</v>
      </c>
      <c r="N6" s="2">
        <v>55.94</v>
      </c>
      <c r="O6" s="2">
        <v>1.44</v>
      </c>
    </row>
    <row r="7" spans="1:15" x14ac:dyDescent="0.25">
      <c r="A7" s="2">
        <v>16</v>
      </c>
      <c r="B7" s="3" t="s">
        <v>45</v>
      </c>
      <c r="C7" s="2">
        <v>200</v>
      </c>
      <c r="D7" s="2">
        <v>0.03</v>
      </c>
      <c r="E7" s="2">
        <v>0.01</v>
      </c>
      <c r="F7" s="2">
        <v>24.95</v>
      </c>
      <c r="G7" s="2">
        <v>102</v>
      </c>
      <c r="H7" s="2" t="s">
        <v>17</v>
      </c>
      <c r="I7" s="2">
        <v>0.02</v>
      </c>
      <c r="J7" s="2" t="s">
        <v>17</v>
      </c>
      <c r="K7" s="2">
        <v>0.01</v>
      </c>
      <c r="L7" s="2">
        <v>1.58</v>
      </c>
      <c r="M7" s="2">
        <v>8.24</v>
      </c>
      <c r="N7" s="2">
        <v>0.74</v>
      </c>
      <c r="O7" s="2">
        <v>0.21</v>
      </c>
    </row>
    <row r="8" spans="1:15" x14ac:dyDescent="0.25">
      <c r="A8" s="2">
        <v>4</v>
      </c>
      <c r="B8" s="3" t="s">
        <v>46</v>
      </c>
      <c r="C8" s="2">
        <v>40</v>
      </c>
      <c r="D8" s="2">
        <v>5.0999999999999996</v>
      </c>
      <c r="E8" s="2">
        <v>4.5999999999999996</v>
      </c>
      <c r="F8" s="2">
        <v>0.3</v>
      </c>
      <c r="G8" s="2">
        <v>63</v>
      </c>
      <c r="H8" s="2">
        <v>0.03</v>
      </c>
      <c r="I8" s="2" t="s">
        <v>17</v>
      </c>
      <c r="J8" s="2">
        <v>0.1</v>
      </c>
      <c r="K8" s="2">
        <v>0.18</v>
      </c>
      <c r="L8" s="2">
        <v>22</v>
      </c>
      <c r="M8" s="2">
        <v>76.8</v>
      </c>
      <c r="N8" s="2">
        <v>5</v>
      </c>
      <c r="O8" s="2">
        <v>1</v>
      </c>
    </row>
    <row r="9" spans="1:15" x14ac:dyDescent="0.25">
      <c r="A9" s="2" t="s">
        <v>199</v>
      </c>
      <c r="B9" s="3" t="s">
        <v>16</v>
      </c>
      <c r="C9" s="2">
        <v>30</v>
      </c>
      <c r="D9" s="2">
        <v>1.47</v>
      </c>
      <c r="E9" s="2">
        <v>0.3</v>
      </c>
      <c r="F9" s="2">
        <v>13.3</v>
      </c>
      <c r="G9" s="2">
        <v>63</v>
      </c>
      <c r="H9" s="2">
        <v>0.03</v>
      </c>
      <c r="I9" s="2" t="s">
        <v>17</v>
      </c>
      <c r="J9" s="2" t="s">
        <v>17</v>
      </c>
      <c r="K9" s="2">
        <v>0.21</v>
      </c>
      <c r="L9" s="2">
        <v>54</v>
      </c>
      <c r="M9" s="2">
        <v>27.6</v>
      </c>
      <c r="N9" s="2">
        <v>6</v>
      </c>
      <c r="O9" s="2">
        <v>0.87</v>
      </c>
    </row>
    <row r="10" spans="1:15" x14ac:dyDescent="0.25">
      <c r="A10" s="2">
        <v>3</v>
      </c>
      <c r="B10" s="3" t="s">
        <v>18</v>
      </c>
      <c r="C10" s="2">
        <v>12</v>
      </c>
      <c r="D10" s="2">
        <v>0.06</v>
      </c>
      <c r="E10" s="2">
        <v>9.9</v>
      </c>
      <c r="F10" s="2">
        <v>0.1</v>
      </c>
      <c r="G10" s="2">
        <v>89.76</v>
      </c>
      <c r="H10" s="2" t="s">
        <v>17</v>
      </c>
      <c r="I10" s="2" t="s">
        <v>17</v>
      </c>
      <c r="J10" s="2">
        <v>0.03</v>
      </c>
      <c r="K10" s="2">
        <v>0.04</v>
      </c>
      <c r="L10" s="2">
        <v>0.6</v>
      </c>
      <c r="M10" s="2">
        <v>0.95</v>
      </c>
      <c r="N10" s="2">
        <v>0.02</v>
      </c>
      <c r="O10" s="2">
        <v>0.01</v>
      </c>
    </row>
    <row r="11" spans="1:15" x14ac:dyDescent="0.25">
      <c r="A11" s="2">
        <v>8</v>
      </c>
      <c r="B11" s="3" t="s">
        <v>19</v>
      </c>
      <c r="C11" s="2">
        <v>15</v>
      </c>
      <c r="D11" s="2">
        <v>3.48</v>
      </c>
      <c r="E11" s="2">
        <v>4.43</v>
      </c>
      <c r="F11" s="2" t="s">
        <v>17</v>
      </c>
      <c r="G11" s="2">
        <v>54.78</v>
      </c>
      <c r="H11" s="2" t="s">
        <v>17</v>
      </c>
      <c r="I11" s="2">
        <v>0.16</v>
      </c>
      <c r="J11" s="2">
        <v>0.03</v>
      </c>
      <c r="K11" s="2">
        <v>0.04</v>
      </c>
      <c r="L11" s="2">
        <v>80</v>
      </c>
      <c r="M11" s="2">
        <v>42.3</v>
      </c>
      <c r="N11" s="2">
        <v>4</v>
      </c>
      <c r="O11" s="2">
        <v>0.09</v>
      </c>
    </row>
    <row r="12" spans="1:15" x14ac:dyDescent="0.25">
      <c r="A12" s="2"/>
      <c r="B12" s="37" t="s">
        <v>20</v>
      </c>
      <c r="C12" s="2"/>
      <c r="D12" s="2">
        <f>SUM(D6:D11)</f>
        <v>18.829999999999998</v>
      </c>
      <c r="E12" s="2">
        <f t="shared" ref="E12:O12" si="0">SUM(E6:E11)</f>
        <v>28.83</v>
      </c>
      <c r="F12" s="2">
        <f t="shared" si="0"/>
        <v>81.099999999999994</v>
      </c>
      <c r="G12" s="2">
        <f t="shared" si="0"/>
        <v>662.93999999999994</v>
      </c>
      <c r="H12" s="2">
        <f t="shared" si="0"/>
        <v>0.27</v>
      </c>
      <c r="I12" s="2">
        <f t="shared" si="0"/>
        <v>1.54</v>
      </c>
      <c r="J12" s="2">
        <f t="shared" si="0"/>
        <v>0.33000000000000007</v>
      </c>
      <c r="K12" s="2">
        <f t="shared" si="0"/>
        <v>0.78</v>
      </c>
      <c r="L12" s="2">
        <f t="shared" si="0"/>
        <v>297.22000000000003</v>
      </c>
      <c r="M12" s="2">
        <f t="shared" si="0"/>
        <v>416.71000000000004</v>
      </c>
      <c r="N12" s="2">
        <f t="shared" si="0"/>
        <v>71.7</v>
      </c>
      <c r="O12" s="2">
        <f t="shared" si="0"/>
        <v>3.6199999999999997</v>
      </c>
    </row>
    <row r="13" spans="1:15" x14ac:dyDescent="0.25">
      <c r="A13" s="52" t="s">
        <v>21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45" x14ac:dyDescent="0.25">
      <c r="A14" s="2" t="s">
        <v>225</v>
      </c>
      <c r="B14" s="3" t="s">
        <v>47</v>
      </c>
      <c r="C14" s="2">
        <v>100</v>
      </c>
      <c r="D14" s="2">
        <v>3.1</v>
      </c>
      <c r="E14" s="2">
        <v>0.2</v>
      </c>
      <c r="F14" s="2">
        <v>6.5</v>
      </c>
      <c r="G14" s="2">
        <v>40</v>
      </c>
      <c r="H14" s="2">
        <v>0.17</v>
      </c>
      <c r="I14" s="2">
        <v>10</v>
      </c>
      <c r="J14" s="2">
        <v>0.45</v>
      </c>
      <c r="K14" s="2">
        <v>0.08</v>
      </c>
      <c r="L14" s="2">
        <v>20</v>
      </c>
      <c r="M14" s="2">
        <v>62</v>
      </c>
      <c r="N14" s="2">
        <v>21</v>
      </c>
      <c r="O14" s="2">
        <v>0.74</v>
      </c>
    </row>
    <row r="15" spans="1:15" ht="30" x14ac:dyDescent="0.25">
      <c r="A15" s="2">
        <v>89</v>
      </c>
      <c r="B15" s="3" t="s">
        <v>203</v>
      </c>
      <c r="C15" s="2">
        <v>300</v>
      </c>
      <c r="D15" s="2">
        <v>13.62</v>
      </c>
      <c r="E15" s="2">
        <v>11.37</v>
      </c>
      <c r="F15" s="2">
        <v>26.51</v>
      </c>
      <c r="G15" s="2">
        <v>296</v>
      </c>
      <c r="H15" s="2">
        <v>0.15</v>
      </c>
      <c r="I15" s="2">
        <v>7.16</v>
      </c>
      <c r="J15" s="2">
        <v>2.99</v>
      </c>
      <c r="K15" s="2">
        <v>0.2</v>
      </c>
      <c r="L15" s="2">
        <v>79.790000000000006</v>
      </c>
      <c r="M15" s="2">
        <v>382.35</v>
      </c>
      <c r="N15" s="2">
        <v>34.299999999999997</v>
      </c>
      <c r="O15" s="2">
        <v>1.58</v>
      </c>
    </row>
    <row r="16" spans="1:15" x14ac:dyDescent="0.25">
      <c r="A16" s="2">
        <v>39</v>
      </c>
      <c r="B16" s="3" t="s">
        <v>217</v>
      </c>
      <c r="C16" s="2">
        <v>120</v>
      </c>
      <c r="D16" s="2">
        <v>10.48</v>
      </c>
      <c r="E16" s="2">
        <v>15.34</v>
      </c>
      <c r="F16" s="2">
        <v>5.1100000000000003</v>
      </c>
      <c r="G16" s="2">
        <v>201.6</v>
      </c>
      <c r="H16" s="2">
        <v>0.08</v>
      </c>
      <c r="I16" s="2">
        <v>0.86</v>
      </c>
      <c r="J16" s="2">
        <v>0.12</v>
      </c>
      <c r="K16" s="2">
        <v>0.14000000000000001</v>
      </c>
      <c r="L16" s="2">
        <v>14.72</v>
      </c>
      <c r="M16" s="2">
        <v>17.600000000000001</v>
      </c>
      <c r="N16" s="2">
        <v>18.559999999999999</v>
      </c>
      <c r="O16" s="2">
        <v>1.69</v>
      </c>
    </row>
    <row r="17" spans="1:15" x14ac:dyDescent="0.25">
      <c r="A17" s="2">
        <v>80</v>
      </c>
      <c r="B17" s="3" t="s">
        <v>243</v>
      </c>
      <c r="C17" s="2">
        <v>180</v>
      </c>
      <c r="D17" s="2">
        <v>10.16</v>
      </c>
      <c r="E17" s="2">
        <v>9.02</v>
      </c>
      <c r="F17" s="2">
        <v>49.94</v>
      </c>
      <c r="G17" s="2">
        <v>324.77</v>
      </c>
      <c r="H17" s="2">
        <v>0.2</v>
      </c>
      <c r="I17" s="2">
        <v>0</v>
      </c>
      <c r="J17" s="2">
        <v>0.15</v>
      </c>
      <c r="K17" s="2">
        <v>0.18</v>
      </c>
      <c r="L17" s="2">
        <v>25.25</v>
      </c>
      <c r="M17" s="2">
        <v>132.37</v>
      </c>
      <c r="N17" s="2">
        <v>161.16</v>
      </c>
      <c r="O17" s="2">
        <v>5.46</v>
      </c>
    </row>
    <row r="18" spans="1:15" x14ac:dyDescent="0.25">
      <c r="A18" s="2">
        <v>30</v>
      </c>
      <c r="B18" s="3" t="s">
        <v>50</v>
      </c>
      <c r="C18" s="2">
        <v>200</v>
      </c>
      <c r="D18" s="2">
        <v>0.15</v>
      </c>
      <c r="E18" s="2">
        <v>0.1</v>
      </c>
      <c r="F18" s="2">
        <v>26.16</v>
      </c>
      <c r="G18" s="2">
        <v>108</v>
      </c>
      <c r="H18" s="2" t="s">
        <v>17</v>
      </c>
      <c r="I18" s="2">
        <v>3</v>
      </c>
      <c r="J18" s="2" t="s">
        <v>17</v>
      </c>
      <c r="K18" s="2" t="s">
        <v>17</v>
      </c>
      <c r="L18" s="2">
        <v>10.25</v>
      </c>
      <c r="M18" s="2" t="s">
        <v>17</v>
      </c>
      <c r="N18" s="2">
        <v>1.4</v>
      </c>
      <c r="O18" s="2">
        <v>0.12</v>
      </c>
    </row>
    <row r="19" spans="1:15" x14ac:dyDescent="0.25">
      <c r="A19" s="2" t="s">
        <v>199</v>
      </c>
      <c r="B19" s="3" t="s">
        <v>16</v>
      </c>
      <c r="C19" s="2">
        <v>30</v>
      </c>
      <c r="D19" s="2">
        <v>1.47</v>
      </c>
      <c r="E19" s="2">
        <v>0.3</v>
      </c>
      <c r="F19" s="2">
        <v>13.3</v>
      </c>
      <c r="G19" s="2">
        <v>63</v>
      </c>
      <c r="H19" s="2">
        <v>0.03</v>
      </c>
      <c r="I19" s="2" t="s">
        <v>17</v>
      </c>
      <c r="J19" s="2" t="s">
        <v>17</v>
      </c>
      <c r="K19" s="2">
        <v>0.21</v>
      </c>
      <c r="L19" s="2">
        <v>54</v>
      </c>
      <c r="M19" s="2">
        <v>27.6</v>
      </c>
      <c r="N19" s="2">
        <v>6</v>
      </c>
      <c r="O19" s="2">
        <v>0.87</v>
      </c>
    </row>
    <row r="20" spans="1:15" x14ac:dyDescent="0.25">
      <c r="A20" s="2" t="s">
        <v>199</v>
      </c>
      <c r="B20" s="3" t="s">
        <v>27</v>
      </c>
      <c r="C20" s="2">
        <v>30</v>
      </c>
      <c r="D20" s="2">
        <v>1.47</v>
      </c>
      <c r="E20" s="2">
        <v>0.3</v>
      </c>
      <c r="F20" s="2">
        <v>13.3</v>
      </c>
      <c r="G20" s="2">
        <v>63</v>
      </c>
      <c r="H20" s="2">
        <v>0.03</v>
      </c>
      <c r="I20" s="2" t="s">
        <v>17</v>
      </c>
      <c r="J20" s="2" t="s">
        <v>17</v>
      </c>
      <c r="K20" s="2">
        <v>0.21</v>
      </c>
      <c r="L20" s="2">
        <v>54</v>
      </c>
      <c r="M20" s="2">
        <v>27.6</v>
      </c>
      <c r="N20" s="2">
        <v>6</v>
      </c>
      <c r="O20" s="2">
        <v>0.87</v>
      </c>
    </row>
    <row r="21" spans="1:15" x14ac:dyDescent="0.25">
      <c r="A21" s="2" t="s">
        <v>199</v>
      </c>
      <c r="B21" s="3" t="s">
        <v>51</v>
      </c>
      <c r="C21" s="2">
        <v>150</v>
      </c>
      <c r="D21" s="2">
        <v>1</v>
      </c>
      <c r="E21" s="2" t="s">
        <v>17</v>
      </c>
      <c r="F21" s="2">
        <v>15</v>
      </c>
      <c r="G21" s="2">
        <v>71</v>
      </c>
      <c r="H21" s="2" t="s">
        <v>17</v>
      </c>
      <c r="I21" s="2">
        <v>8</v>
      </c>
      <c r="J21" s="2" t="s">
        <v>17</v>
      </c>
      <c r="K21" s="2">
        <v>0.4</v>
      </c>
      <c r="L21" s="2">
        <v>19</v>
      </c>
      <c r="M21" s="2">
        <v>16</v>
      </c>
      <c r="N21" s="2">
        <v>12</v>
      </c>
      <c r="O21" s="2">
        <v>2.2999999999999998</v>
      </c>
    </row>
    <row r="22" spans="1:15" x14ac:dyDescent="0.25">
      <c r="A22" s="2"/>
      <c r="B22" s="37" t="s">
        <v>20</v>
      </c>
      <c r="C22" s="2"/>
      <c r="D22" s="2">
        <f>SUM(D14:D21)</f>
        <v>41.449999999999996</v>
      </c>
      <c r="E22" s="2">
        <f t="shared" ref="E22:O22" si="1">SUM(E14:E21)</f>
        <v>36.629999999999988</v>
      </c>
      <c r="F22" s="2">
        <f t="shared" si="1"/>
        <v>155.82</v>
      </c>
      <c r="G22" s="2">
        <f t="shared" si="1"/>
        <v>1167.3699999999999</v>
      </c>
      <c r="H22" s="2">
        <f t="shared" si="1"/>
        <v>0.66000000000000014</v>
      </c>
      <c r="I22" s="2">
        <f t="shared" si="1"/>
        <v>29.02</v>
      </c>
      <c r="J22" s="2">
        <f t="shared" si="1"/>
        <v>3.7100000000000004</v>
      </c>
      <c r="K22" s="2">
        <f t="shared" si="1"/>
        <v>1.42</v>
      </c>
      <c r="L22" s="2">
        <f t="shared" si="1"/>
        <v>277.01</v>
      </c>
      <c r="M22" s="2">
        <f t="shared" si="1"/>
        <v>665.5200000000001</v>
      </c>
      <c r="N22" s="2">
        <f t="shared" si="1"/>
        <v>260.41999999999996</v>
      </c>
      <c r="O22" s="2">
        <f t="shared" si="1"/>
        <v>13.629999999999995</v>
      </c>
    </row>
    <row r="23" spans="1:15" x14ac:dyDescent="0.25">
      <c r="A23" s="2"/>
      <c r="B23" s="37" t="s">
        <v>36</v>
      </c>
      <c r="C23" s="2"/>
      <c r="D23" s="2">
        <f t="shared" ref="D23:O23" si="2">D12+D22</f>
        <v>60.279999999999994</v>
      </c>
      <c r="E23" s="2">
        <f t="shared" si="2"/>
        <v>65.45999999999998</v>
      </c>
      <c r="F23" s="2">
        <f t="shared" si="2"/>
        <v>236.92</v>
      </c>
      <c r="G23" s="2">
        <f t="shared" si="2"/>
        <v>1830.31</v>
      </c>
      <c r="H23" s="2">
        <f t="shared" si="2"/>
        <v>0.93000000000000016</v>
      </c>
      <c r="I23" s="2">
        <f t="shared" si="2"/>
        <v>30.56</v>
      </c>
      <c r="J23" s="2">
        <f t="shared" si="2"/>
        <v>4.0400000000000009</v>
      </c>
      <c r="K23" s="2">
        <f t="shared" si="2"/>
        <v>2.2000000000000002</v>
      </c>
      <c r="L23" s="2">
        <f t="shared" si="2"/>
        <v>574.23</v>
      </c>
      <c r="M23" s="2">
        <f t="shared" si="2"/>
        <v>1082.23</v>
      </c>
      <c r="N23" s="2">
        <f t="shared" si="2"/>
        <v>332.11999999999995</v>
      </c>
      <c r="O23" s="2">
        <f t="shared" si="2"/>
        <v>17.249999999999996</v>
      </c>
    </row>
    <row r="24" spans="1:15" ht="28.5" x14ac:dyDescent="0.25">
      <c r="A24" s="2"/>
      <c r="B24" s="37" t="s">
        <v>29</v>
      </c>
      <c r="C24" s="2"/>
      <c r="D24" s="2">
        <v>46.2</v>
      </c>
      <c r="E24" s="2">
        <v>47.4</v>
      </c>
      <c r="F24" s="2">
        <v>201</v>
      </c>
      <c r="G24" s="2">
        <v>1410</v>
      </c>
      <c r="H24" s="2">
        <v>0.72</v>
      </c>
      <c r="I24" s="2">
        <v>36</v>
      </c>
      <c r="J24" s="2">
        <v>420</v>
      </c>
      <c r="K24" s="2">
        <v>6</v>
      </c>
      <c r="L24" s="2">
        <v>660</v>
      </c>
      <c r="M24" s="2">
        <v>990</v>
      </c>
      <c r="N24" s="2">
        <v>150</v>
      </c>
      <c r="O24" s="2">
        <v>7.2</v>
      </c>
    </row>
    <row r="25" spans="1:15" ht="57" x14ac:dyDescent="0.25">
      <c r="A25" s="2"/>
      <c r="B25" s="37" t="s">
        <v>30</v>
      </c>
      <c r="C25" s="2"/>
      <c r="D25" s="5">
        <f>D23*100/D24</f>
        <v>130.47619047619045</v>
      </c>
      <c r="E25" s="5">
        <f t="shared" ref="E25:O25" si="3">E23*100/E24</f>
        <v>138.10126582278477</v>
      </c>
      <c r="F25" s="5">
        <f t="shared" si="3"/>
        <v>117.87064676616916</v>
      </c>
      <c r="G25" s="5">
        <f t="shared" si="3"/>
        <v>129.80921985815604</v>
      </c>
      <c r="H25" s="5">
        <f t="shared" si="3"/>
        <v>129.16666666666669</v>
      </c>
      <c r="I25" s="5">
        <f t="shared" si="3"/>
        <v>84.888888888888886</v>
      </c>
      <c r="J25" s="5">
        <f t="shared" si="3"/>
        <v>0.96190476190476215</v>
      </c>
      <c r="K25" s="5">
        <f t="shared" si="3"/>
        <v>36.666666666666671</v>
      </c>
      <c r="L25" s="5">
        <f t="shared" si="3"/>
        <v>87.00454545454545</v>
      </c>
      <c r="M25" s="5">
        <f t="shared" si="3"/>
        <v>109.31616161616162</v>
      </c>
      <c r="N25" s="5">
        <f t="shared" si="3"/>
        <v>221.4133333333333</v>
      </c>
      <c r="O25" s="5">
        <f t="shared" si="3"/>
        <v>239.58333333333326</v>
      </c>
    </row>
    <row r="26" spans="1:15" s="4" customFormat="1" x14ac:dyDescent="0.25"/>
  </sheetData>
  <mergeCells count="10">
    <mergeCell ref="A1:O1"/>
    <mergeCell ref="L2:O2"/>
    <mergeCell ref="A5:O5"/>
    <mergeCell ref="A13:O13"/>
    <mergeCell ref="A2:A3"/>
    <mergeCell ref="B2:B3"/>
    <mergeCell ref="C2:C3"/>
    <mergeCell ref="D2:F2"/>
    <mergeCell ref="G2:G3"/>
    <mergeCell ref="H2:K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A14" sqref="A14:O14"/>
    </sheetView>
  </sheetViews>
  <sheetFormatPr defaultRowHeight="15" x14ac:dyDescent="0.25"/>
  <cols>
    <col min="1" max="1" width="5" customWidth="1"/>
    <col min="2" max="2" width="23.7109375" customWidth="1"/>
    <col min="3" max="3" width="9.28515625" customWidth="1"/>
    <col min="4" max="4" width="7.28515625" customWidth="1"/>
    <col min="5" max="5" width="6.85546875" customWidth="1"/>
    <col min="6" max="7" width="7.42578125" customWidth="1"/>
    <col min="8" max="8" width="8.28515625" customWidth="1"/>
    <col min="9" max="9" width="8" customWidth="1"/>
    <col min="10" max="10" width="8.28515625" customWidth="1"/>
    <col min="11" max="11" width="8.5703125" customWidth="1"/>
    <col min="12" max="12" width="8.28515625" customWidth="1"/>
    <col min="13" max="13" width="8.85546875" customWidth="1"/>
    <col min="15" max="15" width="8.7109375" customWidth="1"/>
  </cols>
  <sheetData>
    <row r="1" spans="1:15" ht="34.15" customHeight="1" x14ac:dyDescent="0.25">
      <c r="A1" s="52" t="s">
        <v>227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" customHeight="1" x14ac:dyDescent="0.25">
      <c r="A3" s="53" t="s">
        <v>212</v>
      </c>
      <c r="B3" s="50" t="s">
        <v>38</v>
      </c>
      <c r="C3" s="50" t="s">
        <v>39</v>
      </c>
      <c r="D3" s="52" t="s">
        <v>0</v>
      </c>
      <c r="E3" s="52"/>
      <c r="F3" s="52"/>
      <c r="G3" s="50" t="s">
        <v>40</v>
      </c>
      <c r="H3" s="52" t="s">
        <v>1</v>
      </c>
      <c r="I3" s="52"/>
      <c r="J3" s="52"/>
      <c r="K3" s="52"/>
      <c r="L3" s="52" t="s">
        <v>2</v>
      </c>
      <c r="M3" s="52"/>
      <c r="N3" s="52"/>
      <c r="O3" s="52"/>
    </row>
    <row r="4" spans="1:15" x14ac:dyDescent="0.25">
      <c r="A4" s="53"/>
      <c r="B4" s="51"/>
      <c r="C4" s="51"/>
      <c r="D4" s="37" t="s">
        <v>3</v>
      </c>
      <c r="E4" s="37" t="s">
        <v>4</v>
      </c>
      <c r="F4" s="37" t="s">
        <v>5</v>
      </c>
      <c r="G4" s="51"/>
      <c r="H4" s="37" t="s">
        <v>6</v>
      </c>
      <c r="I4" s="37" t="s">
        <v>7</v>
      </c>
      <c r="J4" s="37" t="s">
        <v>8</v>
      </c>
      <c r="K4" s="37" t="s">
        <v>9</v>
      </c>
      <c r="L4" s="37" t="s">
        <v>10</v>
      </c>
      <c r="M4" s="37" t="s">
        <v>11</v>
      </c>
      <c r="N4" s="37" t="s">
        <v>12</v>
      </c>
      <c r="O4" s="37" t="s">
        <v>13</v>
      </c>
    </row>
    <row r="5" spans="1:15" x14ac:dyDescent="0.25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  <c r="I5" s="37">
        <v>9</v>
      </c>
      <c r="J5" s="37">
        <v>10</v>
      </c>
      <c r="K5" s="37">
        <v>11</v>
      </c>
      <c r="L5" s="37">
        <v>12</v>
      </c>
      <c r="M5" s="37">
        <v>13</v>
      </c>
      <c r="N5" s="37">
        <v>14</v>
      </c>
      <c r="O5" s="37">
        <v>15</v>
      </c>
    </row>
    <row r="6" spans="1:15" x14ac:dyDescent="0.25">
      <c r="A6" s="52" t="s">
        <v>14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2" t="s">
        <v>199</v>
      </c>
      <c r="B7" s="3" t="s">
        <v>210</v>
      </c>
      <c r="C7" s="2" t="s">
        <v>211</v>
      </c>
      <c r="D7" s="2">
        <v>19.739999999999998</v>
      </c>
      <c r="E7" s="2">
        <v>9.4</v>
      </c>
      <c r="F7" s="2">
        <v>46.39</v>
      </c>
      <c r="G7" s="2">
        <v>347.03</v>
      </c>
      <c r="H7" s="2">
        <v>0.14000000000000001</v>
      </c>
      <c r="I7" s="2">
        <v>0.4</v>
      </c>
      <c r="J7" s="2">
        <v>0.38</v>
      </c>
      <c r="K7" s="2">
        <v>0.6</v>
      </c>
      <c r="L7" s="2">
        <v>139.13999999999999</v>
      </c>
      <c r="M7" s="2">
        <v>444.4</v>
      </c>
      <c r="N7" s="2">
        <v>26.72</v>
      </c>
      <c r="O7" s="2">
        <v>0.68</v>
      </c>
    </row>
    <row r="8" spans="1:15" x14ac:dyDescent="0.25">
      <c r="A8" s="2">
        <v>40</v>
      </c>
      <c r="B8" s="3" t="s">
        <v>46</v>
      </c>
      <c r="C8" s="2">
        <v>40</v>
      </c>
      <c r="D8" s="2">
        <v>5.08</v>
      </c>
      <c r="E8" s="2">
        <v>4.5999999999999996</v>
      </c>
      <c r="F8" s="2">
        <v>0.28000000000000003</v>
      </c>
      <c r="G8" s="2">
        <v>63</v>
      </c>
      <c r="H8" s="2">
        <v>0.03</v>
      </c>
      <c r="I8" s="2" t="s">
        <v>17</v>
      </c>
      <c r="J8" s="2">
        <v>0.1</v>
      </c>
      <c r="K8" s="2">
        <v>0.18</v>
      </c>
      <c r="L8" s="2">
        <v>22</v>
      </c>
      <c r="M8" s="2">
        <v>76.8</v>
      </c>
      <c r="N8" s="2">
        <v>4.8</v>
      </c>
      <c r="O8" s="2">
        <v>1</v>
      </c>
    </row>
    <row r="9" spans="1:15" x14ac:dyDescent="0.25">
      <c r="A9" s="2">
        <v>2</v>
      </c>
      <c r="B9" s="3" t="s">
        <v>45</v>
      </c>
      <c r="C9" s="2">
        <v>200</v>
      </c>
      <c r="D9" s="2">
        <v>0.2</v>
      </c>
      <c r="E9" s="2">
        <v>0.05</v>
      </c>
      <c r="F9" s="2">
        <v>15</v>
      </c>
      <c r="G9" s="2">
        <v>57</v>
      </c>
      <c r="H9" s="2" t="s">
        <v>17</v>
      </c>
      <c r="I9" s="2">
        <v>0.1</v>
      </c>
      <c r="J9" s="2" t="s">
        <v>17</v>
      </c>
      <c r="K9" s="2">
        <v>0.01</v>
      </c>
      <c r="L9" s="2">
        <v>5.25</v>
      </c>
      <c r="M9" s="2">
        <v>8.24</v>
      </c>
      <c r="N9" s="2">
        <v>4.4000000000000004</v>
      </c>
      <c r="O9" s="2">
        <v>2.9</v>
      </c>
    </row>
    <row r="10" spans="1:15" x14ac:dyDescent="0.25">
      <c r="A10" s="2" t="s">
        <v>199</v>
      </c>
      <c r="B10" s="3" t="s">
        <v>16</v>
      </c>
      <c r="C10" s="2">
        <v>50</v>
      </c>
      <c r="D10" s="2">
        <v>3.8</v>
      </c>
      <c r="E10" s="2">
        <v>0.4</v>
      </c>
      <c r="F10" s="2">
        <v>24.3</v>
      </c>
      <c r="G10" s="2">
        <v>119</v>
      </c>
      <c r="H10" s="2">
        <v>0.05</v>
      </c>
      <c r="I10" s="2" t="s">
        <v>17</v>
      </c>
      <c r="J10" s="2" t="s">
        <v>17</v>
      </c>
      <c r="K10" s="2">
        <v>0.6</v>
      </c>
      <c r="L10" s="2">
        <v>10</v>
      </c>
      <c r="M10" s="2">
        <v>32.5</v>
      </c>
      <c r="N10" s="2">
        <v>7</v>
      </c>
      <c r="O10" s="2">
        <v>0.5</v>
      </c>
    </row>
    <row r="11" spans="1:15" x14ac:dyDescent="0.25">
      <c r="A11" s="2">
        <v>3</v>
      </c>
      <c r="B11" s="3" t="s">
        <v>18</v>
      </c>
      <c r="C11" s="2">
        <v>12</v>
      </c>
      <c r="D11" s="2">
        <v>0.06</v>
      </c>
      <c r="E11" s="2">
        <v>9.9</v>
      </c>
      <c r="F11" s="2">
        <v>0.1</v>
      </c>
      <c r="G11" s="2">
        <v>89.76</v>
      </c>
      <c r="H11" s="2" t="s">
        <v>17</v>
      </c>
      <c r="I11" s="2" t="s">
        <v>17</v>
      </c>
      <c r="J11" s="2">
        <v>0.03</v>
      </c>
      <c r="K11" s="2">
        <v>0.04</v>
      </c>
      <c r="L11" s="2">
        <v>0.6</v>
      </c>
      <c r="M11" s="2">
        <v>0.95</v>
      </c>
      <c r="N11" s="2">
        <v>0.02</v>
      </c>
      <c r="O11" s="2">
        <v>0.01</v>
      </c>
    </row>
    <row r="12" spans="1:15" x14ac:dyDescent="0.25">
      <c r="A12" s="2">
        <v>8</v>
      </c>
      <c r="B12" s="3" t="s">
        <v>19</v>
      </c>
      <c r="C12" s="2">
        <v>15</v>
      </c>
      <c r="D12" s="2">
        <v>3.48</v>
      </c>
      <c r="E12" s="2">
        <v>4.43</v>
      </c>
      <c r="F12" s="2" t="s">
        <v>17</v>
      </c>
      <c r="G12" s="2">
        <v>54.78</v>
      </c>
      <c r="H12" s="2" t="s">
        <v>17</v>
      </c>
      <c r="I12" s="2">
        <v>0.16</v>
      </c>
      <c r="J12" s="2">
        <v>0.03</v>
      </c>
      <c r="K12" s="2">
        <v>0.04</v>
      </c>
      <c r="L12" s="2">
        <v>80</v>
      </c>
      <c r="M12" s="2">
        <v>42.3</v>
      </c>
      <c r="N12" s="2">
        <v>4</v>
      </c>
      <c r="O12" s="2">
        <v>0.09</v>
      </c>
    </row>
    <row r="13" spans="1:15" x14ac:dyDescent="0.25">
      <c r="A13" s="2"/>
      <c r="B13" s="37" t="s">
        <v>20</v>
      </c>
      <c r="C13" s="2"/>
      <c r="D13" s="2">
        <f>SUM(D7:D12)</f>
        <v>32.36</v>
      </c>
      <c r="E13" s="2">
        <f t="shared" ref="E13:O13" si="0">SUM(E7:E12)</f>
        <v>28.78</v>
      </c>
      <c r="F13" s="2">
        <f t="shared" si="0"/>
        <v>86.07</v>
      </c>
      <c r="G13" s="2">
        <f t="shared" si="0"/>
        <v>730.56999999999994</v>
      </c>
      <c r="H13" s="2">
        <f t="shared" si="0"/>
        <v>0.22000000000000003</v>
      </c>
      <c r="I13" s="2">
        <f t="shared" si="0"/>
        <v>0.66</v>
      </c>
      <c r="J13" s="2">
        <f t="shared" si="0"/>
        <v>0.54</v>
      </c>
      <c r="K13" s="2">
        <f t="shared" si="0"/>
        <v>1.4700000000000002</v>
      </c>
      <c r="L13" s="2">
        <f t="shared" si="0"/>
        <v>256.99</v>
      </c>
      <c r="M13" s="2">
        <f t="shared" si="0"/>
        <v>605.18999999999994</v>
      </c>
      <c r="N13" s="2">
        <f t="shared" si="0"/>
        <v>46.940000000000005</v>
      </c>
      <c r="O13" s="2">
        <f t="shared" si="0"/>
        <v>5.18</v>
      </c>
    </row>
    <row r="14" spans="1:15" x14ac:dyDescent="0.25">
      <c r="A14" s="52" t="s">
        <v>21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30" x14ac:dyDescent="0.25">
      <c r="A15" s="2" t="s">
        <v>199</v>
      </c>
      <c r="B15" s="3" t="s">
        <v>192</v>
      </c>
      <c r="C15" s="2">
        <v>80</v>
      </c>
      <c r="D15" s="2">
        <v>2.2999999999999998</v>
      </c>
      <c r="E15" s="2">
        <v>6.94</v>
      </c>
      <c r="F15" s="2">
        <v>6.66</v>
      </c>
      <c r="G15" s="2">
        <v>60.86</v>
      </c>
      <c r="H15" s="2">
        <v>0.02</v>
      </c>
      <c r="I15" s="2">
        <v>7.13</v>
      </c>
      <c r="J15" s="2">
        <v>0.03</v>
      </c>
      <c r="K15" s="2">
        <v>0.04</v>
      </c>
      <c r="L15" s="2">
        <v>79.38</v>
      </c>
      <c r="M15" s="2">
        <v>59.07</v>
      </c>
      <c r="N15" s="2">
        <v>18.149999999999999</v>
      </c>
      <c r="O15" s="2">
        <v>1.05</v>
      </c>
    </row>
    <row r="16" spans="1:15" ht="30" x14ac:dyDescent="0.25">
      <c r="A16" s="2">
        <v>67</v>
      </c>
      <c r="B16" s="3" t="s">
        <v>220</v>
      </c>
      <c r="C16" s="2">
        <v>300</v>
      </c>
      <c r="D16" s="2">
        <v>2.5</v>
      </c>
      <c r="E16" s="2">
        <v>6.37</v>
      </c>
      <c r="F16" s="2">
        <v>22.91</v>
      </c>
      <c r="G16" s="2">
        <v>145</v>
      </c>
      <c r="H16" s="2">
        <v>7.0000000000000007E-2</v>
      </c>
      <c r="I16" s="2">
        <v>12.11</v>
      </c>
      <c r="J16" s="2">
        <v>1.53</v>
      </c>
      <c r="K16" s="2">
        <v>0.11</v>
      </c>
      <c r="L16" s="2">
        <v>24.31</v>
      </c>
      <c r="M16" s="2">
        <v>163.66999999999999</v>
      </c>
      <c r="N16" s="2">
        <v>41.42</v>
      </c>
      <c r="O16" s="2">
        <v>166</v>
      </c>
    </row>
    <row r="17" spans="1:15" ht="30" x14ac:dyDescent="0.25">
      <c r="A17" s="2">
        <v>62</v>
      </c>
      <c r="B17" s="3" t="s">
        <v>222</v>
      </c>
      <c r="C17" s="2">
        <v>300</v>
      </c>
      <c r="D17" s="2">
        <v>15.72</v>
      </c>
      <c r="E17" s="2">
        <v>19.59</v>
      </c>
      <c r="F17" s="2">
        <v>26.1</v>
      </c>
      <c r="G17" s="2">
        <v>354.78</v>
      </c>
      <c r="H17" s="2">
        <v>0.16</v>
      </c>
      <c r="I17" s="2">
        <v>14.12</v>
      </c>
      <c r="J17" s="2">
        <v>3.16</v>
      </c>
      <c r="K17" s="2">
        <v>0.12</v>
      </c>
      <c r="L17" s="2">
        <v>35.85</v>
      </c>
      <c r="M17" s="2">
        <v>122.85</v>
      </c>
      <c r="N17" s="2">
        <v>55.31</v>
      </c>
      <c r="O17" s="2">
        <v>2.2200000000000002</v>
      </c>
    </row>
    <row r="18" spans="1:15" x14ac:dyDescent="0.25">
      <c r="A18" s="2" t="s">
        <v>199</v>
      </c>
      <c r="B18" s="3" t="s">
        <v>26</v>
      </c>
      <c r="C18" s="2">
        <v>200</v>
      </c>
      <c r="D18" s="2">
        <v>1</v>
      </c>
      <c r="E18" s="2">
        <v>0</v>
      </c>
      <c r="F18" s="2">
        <v>18.2</v>
      </c>
      <c r="G18" s="2">
        <v>76</v>
      </c>
      <c r="H18" s="2">
        <v>0.02</v>
      </c>
      <c r="I18" s="2">
        <v>4</v>
      </c>
      <c r="J18" s="2">
        <v>0</v>
      </c>
      <c r="K18" s="2">
        <v>0.02</v>
      </c>
      <c r="L18" s="2">
        <v>14</v>
      </c>
      <c r="M18" s="2">
        <v>14</v>
      </c>
      <c r="N18" s="2">
        <v>8</v>
      </c>
      <c r="O18" s="2">
        <v>0.6</v>
      </c>
    </row>
    <row r="19" spans="1:15" x14ac:dyDescent="0.25">
      <c r="A19" s="2" t="s">
        <v>199</v>
      </c>
      <c r="B19" s="3" t="s">
        <v>16</v>
      </c>
      <c r="C19" s="2">
        <v>30</v>
      </c>
      <c r="D19" s="2">
        <v>1.47</v>
      </c>
      <c r="E19" s="2">
        <v>0.3</v>
      </c>
      <c r="F19" s="2">
        <v>13.3</v>
      </c>
      <c r="G19" s="2">
        <v>63</v>
      </c>
      <c r="H19" s="2">
        <v>0.03</v>
      </c>
      <c r="I19" s="2" t="s">
        <v>17</v>
      </c>
      <c r="J19" s="2" t="s">
        <v>17</v>
      </c>
      <c r="K19" s="2">
        <v>0.21</v>
      </c>
      <c r="L19" s="2">
        <v>54</v>
      </c>
      <c r="M19" s="2">
        <v>27.6</v>
      </c>
      <c r="N19" s="2">
        <v>6</v>
      </c>
      <c r="O19" s="2">
        <v>0.87</v>
      </c>
    </row>
    <row r="20" spans="1:15" x14ac:dyDescent="0.25">
      <c r="A20" s="2" t="s">
        <v>199</v>
      </c>
      <c r="B20" s="3" t="s">
        <v>27</v>
      </c>
      <c r="C20" s="2">
        <v>30</v>
      </c>
      <c r="D20" s="2">
        <v>1.47</v>
      </c>
      <c r="E20" s="2">
        <v>0.3</v>
      </c>
      <c r="F20" s="2">
        <v>13.3</v>
      </c>
      <c r="G20" s="2">
        <v>63</v>
      </c>
      <c r="H20" s="2">
        <v>0.03</v>
      </c>
      <c r="I20" s="2" t="s">
        <v>17</v>
      </c>
      <c r="J20" s="2" t="s">
        <v>17</v>
      </c>
      <c r="K20" s="2">
        <v>0.21</v>
      </c>
      <c r="L20" s="2">
        <v>54</v>
      </c>
      <c r="M20" s="2">
        <v>27.6</v>
      </c>
      <c r="N20" s="2">
        <v>6</v>
      </c>
      <c r="O20" s="2">
        <v>0.87</v>
      </c>
    </row>
    <row r="21" spans="1:15" x14ac:dyDescent="0.25">
      <c r="A21" s="2" t="s">
        <v>199</v>
      </c>
      <c r="B21" s="3" t="s">
        <v>54</v>
      </c>
      <c r="C21" s="2">
        <v>150</v>
      </c>
      <c r="D21" s="2">
        <v>1.35</v>
      </c>
      <c r="E21" s="2">
        <v>0.3</v>
      </c>
      <c r="F21" s="2">
        <v>12.15</v>
      </c>
      <c r="G21" s="2">
        <v>43</v>
      </c>
      <c r="H21" s="2">
        <v>0.06</v>
      </c>
      <c r="I21" s="2">
        <v>90</v>
      </c>
      <c r="J21" s="2" t="s">
        <v>17</v>
      </c>
      <c r="K21" s="2">
        <v>0.3</v>
      </c>
      <c r="L21" s="2">
        <v>51</v>
      </c>
      <c r="M21" s="2">
        <v>34.5</v>
      </c>
      <c r="N21" s="2">
        <v>19.5</v>
      </c>
      <c r="O21" s="2">
        <v>0.45</v>
      </c>
    </row>
    <row r="22" spans="1:15" x14ac:dyDescent="0.25">
      <c r="A22" s="2"/>
      <c r="B22" s="37" t="s">
        <v>20</v>
      </c>
      <c r="C22" s="2"/>
      <c r="D22" s="2">
        <f>SUM(D15:D21)</f>
        <v>25.81</v>
      </c>
      <c r="E22" s="2">
        <f t="shared" ref="E22:O22" si="1">SUM(E15:E21)</f>
        <v>33.79999999999999</v>
      </c>
      <c r="F22" s="2">
        <f t="shared" si="1"/>
        <v>112.62</v>
      </c>
      <c r="G22" s="2">
        <f t="shared" si="1"/>
        <v>805.64</v>
      </c>
      <c r="H22" s="2">
        <f t="shared" si="1"/>
        <v>0.39000000000000007</v>
      </c>
      <c r="I22" s="2">
        <f t="shared" si="1"/>
        <v>127.36</v>
      </c>
      <c r="J22" s="2">
        <f t="shared" si="1"/>
        <v>4.7200000000000006</v>
      </c>
      <c r="K22" s="2">
        <f t="shared" si="1"/>
        <v>1.01</v>
      </c>
      <c r="L22" s="2">
        <f t="shared" si="1"/>
        <v>312.53999999999996</v>
      </c>
      <c r="M22" s="2">
        <f t="shared" si="1"/>
        <v>449.29</v>
      </c>
      <c r="N22" s="2">
        <f t="shared" si="1"/>
        <v>154.38</v>
      </c>
      <c r="O22" s="2">
        <f t="shared" si="1"/>
        <v>172.06</v>
      </c>
    </row>
    <row r="23" spans="1:15" x14ac:dyDescent="0.25">
      <c r="A23" s="2"/>
      <c r="B23" s="37" t="s">
        <v>36</v>
      </c>
      <c r="C23" s="2"/>
      <c r="D23" s="2">
        <f>D13+D22</f>
        <v>58.17</v>
      </c>
      <c r="E23" s="2">
        <f t="shared" ref="E23:O23" si="2">E13+E22</f>
        <v>62.579999999999991</v>
      </c>
      <c r="F23" s="2">
        <f t="shared" si="2"/>
        <v>198.69</v>
      </c>
      <c r="G23" s="2">
        <f t="shared" si="2"/>
        <v>1536.21</v>
      </c>
      <c r="H23" s="2">
        <f t="shared" si="2"/>
        <v>0.6100000000000001</v>
      </c>
      <c r="I23" s="2">
        <f t="shared" si="2"/>
        <v>128.02000000000001</v>
      </c>
      <c r="J23" s="2">
        <f t="shared" si="2"/>
        <v>5.2600000000000007</v>
      </c>
      <c r="K23" s="2">
        <f t="shared" si="2"/>
        <v>2.4800000000000004</v>
      </c>
      <c r="L23" s="2">
        <f t="shared" si="2"/>
        <v>569.53</v>
      </c>
      <c r="M23" s="2">
        <f t="shared" si="2"/>
        <v>1054.48</v>
      </c>
      <c r="N23" s="2">
        <f t="shared" si="2"/>
        <v>201.32</v>
      </c>
      <c r="O23" s="2">
        <f t="shared" si="2"/>
        <v>177.24</v>
      </c>
    </row>
    <row r="24" spans="1:15" ht="28.5" x14ac:dyDescent="0.25">
      <c r="A24" s="2"/>
      <c r="B24" s="37" t="s">
        <v>29</v>
      </c>
      <c r="C24" s="2"/>
      <c r="D24" s="2">
        <v>46.2</v>
      </c>
      <c r="E24" s="2">
        <v>47.4</v>
      </c>
      <c r="F24" s="2">
        <v>201</v>
      </c>
      <c r="G24" s="2">
        <v>1410</v>
      </c>
      <c r="H24" s="2">
        <v>0.72</v>
      </c>
      <c r="I24" s="2">
        <v>36</v>
      </c>
      <c r="J24" s="2">
        <v>420</v>
      </c>
      <c r="K24" s="2">
        <v>6</v>
      </c>
      <c r="L24" s="2">
        <v>660</v>
      </c>
      <c r="M24" s="2">
        <v>990</v>
      </c>
      <c r="N24" s="2">
        <v>150</v>
      </c>
      <c r="O24" s="2">
        <v>7.2</v>
      </c>
    </row>
    <row r="25" spans="1:15" ht="57" x14ac:dyDescent="0.25">
      <c r="A25" s="2"/>
      <c r="B25" s="37" t="s">
        <v>30</v>
      </c>
      <c r="C25" s="2"/>
      <c r="D25" s="5">
        <f>D23*100/D24</f>
        <v>125.90909090909091</v>
      </c>
      <c r="E25" s="5">
        <f t="shared" ref="E25:O25" si="3">E23*100/E24</f>
        <v>132.02531645569618</v>
      </c>
      <c r="F25" s="5">
        <f t="shared" si="3"/>
        <v>98.850746268656721</v>
      </c>
      <c r="G25" s="5">
        <f t="shared" si="3"/>
        <v>108.95106382978723</v>
      </c>
      <c r="H25" s="5">
        <f t="shared" si="3"/>
        <v>84.722222222222229</v>
      </c>
      <c r="I25" s="5">
        <f t="shared" si="3"/>
        <v>355.61111111111114</v>
      </c>
      <c r="J25" s="5">
        <f t="shared" si="3"/>
        <v>1.2523809523809526</v>
      </c>
      <c r="K25" s="5">
        <f t="shared" si="3"/>
        <v>41.333333333333343</v>
      </c>
      <c r="L25" s="5">
        <f t="shared" si="3"/>
        <v>86.292424242424246</v>
      </c>
      <c r="M25" s="5">
        <f t="shared" si="3"/>
        <v>106.51313131313131</v>
      </c>
      <c r="N25" s="5">
        <f t="shared" si="3"/>
        <v>134.21333333333334</v>
      </c>
      <c r="O25" s="5">
        <f t="shared" si="3"/>
        <v>2461.6666666666665</v>
      </c>
    </row>
    <row r="26" spans="1:1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</sheetData>
  <mergeCells count="11">
    <mergeCell ref="H3:K3"/>
    <mergeCell ref="L3:O3"/>
    <mergeCell ref="A6:O6"/>
    <mergeCell ref="A14:O14"/>
    <mergeCell ref="A1:O1"/>
    <mergeCell ref="A2:O2"/>
    <mergeCell ref="A3:A4"/>
    <mergeCell ref="B3:B4"/>
    <mergeCell ref="C3:C4"/>
    <mergeCell ref="D3:F3"/>
    <mergeCell ref="G3:G4"/>
  </mergeCells>
  <pageMargins left="0.7" right="0.7" top="0.75" bottom="0.75" header="0.3" footer="0.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A6" sqref="A6:O6"/>
    </sheetView>
  </sheetViews>
  <sheetFormatPr defaultRowHeight="15" x14ac:dyDescent="0.25"/>
  <cols>
    <col min="1" max="1" width="5" customWidth="1"/>
    <col min="2" max="2" width="23.7109375" customWidth="1"/>
    <col min="3" max="3" width="9.28515625" customWidth="1"/>
    <col min="4" max="4" width="7.28515625" customWidth="1"/>
    <col min="5" max="5" width="6.85546875" customWidth="1"/>
    <col min="6" max="7" width="7.42578125" customWidth="1"/>
    <col min="8" max="8" width="8.28515625" customWidth="1"/>
    <col min="9" max="9" width="8" customWidth="1"/>
    <col min="10" max="10" width="8.28515625" customWidth="1"/>
    <col min="11" max="11" width="8.5703125" customWidth="1"/>
    <col min="12" max="12" width="8.28515625" customWidth="1"/>
    <col min="13" max="13" width="8.85546875" customWidth="1"/>
    <col min="15" max="15" width="8.7109375" customWidth="1"/>
  </cols>
  <sheetData>
    <row r="1" spans="1:15" ht="35.450000000000003" customHeight="1" x14ac:dyDescent="0.25">
      <c r="A1" s="52" t="s">
        <v>216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5" customHeight="1" x14ac:dyDescent="0.25">
      <c r="A2" s="53" t="s">
        <v>212</v>
      </c>
      <c r="B2" s="50" t="s">
        <v>38</v>
      </c>
      <c r="C2" s="50" t="s">
        <v>39</v>
      </c>
      <c r="D2" s="52" t="s">
        <v>0</v>
      </c>
      <c r="E2" s="52"/>
      <c r="F2" s="52"/>
      <c r="G2" s="50" t="s">
        <v>40</v>
      </c>
      <c r="H2" s="52" t="s">
        <v>1</v>
      </c>
      <c r="I2" s="52"/>
      <c r="J2" s="52"/>
      <c r="K2" s="52"/>
      <c r="L2" s="52" t="s">
        <v>2</v>
      </c>
      <c r="M2" s="52"/>
      <c r="N2" s="52"/>
      <c r="O2" s="52"/>
    </row>
    <row r="3" spans="1:15" x14ac:dyDescent="0.25">
      <c r="A3" s="53"/>
      <c r="B3" s="51"/>
      <c r="C3" s="51"/>
      <c r="D3" s="37" t="s">
        <v>3</v>
      </c>
      <c r="E3" s="37" t="s">
        <v>4</v>
      </c>
      <c r="F3" s="37" t="s">
        <v>5</v>
      </c>
      <c r="G3" s="51"/>
      <c r="H3" s="37" t="s">
        <v>6</v>
      </c>
      <c r="I3" s="37" t="s">
        <v>7</v>
      </c>
      <c r="J3" s="37" t="s">
        <v>8</v>
      </c>
      <c r="K3" s="37" t="s">
        <v>9</v>
      </c>
      <c r="L3" s="37" t="s">
        <v>10</v>
      </c>
      <c r="M3" s="37" t="s">
        <v>11</v>
      </c>
      <c r="N3" s="37" t="s">
        <v>12</v>
      </c>
      <c r="O3" s="37" t="s">
        <v>13</v>
      </c>
    </row>
    <row r="4" spans="1:15" x14ac:dyDescent="0.2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</row>
    <row r="5" spans="1:15" x14ac:dyDescent="0.25">
      <c r="A5" s="52" t="s">
        <v>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30" x14ac:dyDescent="0.25">
      <c r="A6" s="2">
        <v>65</v>
      </c>
      <c r="B6" s="3" t="s">
        <v>221</v>
      </c>
      <c r="C6" s="2">
        <v>300</v>
      </c>
      <c r="D6" s="2">
        <v>10.55</v>
      </c>
      <c r="E6" s="2">
        <v>12.49</v>
      </c>
      <c r="F6" s="2">
        <v>52.59</v>
      </c>
      <c r="G6" s="2">
        <v>367</v>
      </c>
      <c r="H6" s="2">
        <v>0.16</v>
      </c>
      <c r="I6" s="2">
        <v>0.87</v>
      </c>
      <c r="J6" s="2">
        <v>0.16</v>
      </c>
      <c r="K6" s="2">
        <v>0.32</v>
      </c>
      <c r="L6" s="2">
        <v>199.25</v>
      </c>
      <c r="M6" s="2">
        <v>270.52</v>
      </c>
      <c r="N6" s="2">
        <v>54.55</v>
      </c>
      <c r="O6" s="2">
        <v>2.88</v>
      </c>
    </row>
    <row r="7" spans="1:15" x14ac:dyDescent="0.25">
      <c r="A7" s="2">
        <v>11</v>
      </c>
      <c r="B7" s="3" t="s">
        <v>15</v>
      </c>
      <c r="C7" s="2">
        <v>200</v>
      </c>
      <c r="D7" s="2">
        <v>3.29</v>
      </c>
      <c r="E7" s="2">
        <v>3.5</v>
      </c>
      <c r="F7" s="2">
        <v>24.86</v>
      </c>
      <c r="G7" s="2">
        <v>144</v>
      </c>
      <c r="H7" s="2">
        <v>7.0000000000000007E-2</v>
      </c>
      <c r="I7" s="2">
        <v>1.3</v>
      </c>
      <c r="J7" s="2">
        <v>0.05</v>
      </c>
      <c r="K7" s="2">
        <v>0.28000000000000003</v>
      </c>
      <c r="L7" s="2">
        <v>12.16</v>
      </c>
      <c r="M7" s="2">
        <v>22.5</v>
      </c>
      <c r="N7" s="2">
        <v>34.799999999999997</v>
      </c>
      <c r="O7" s="2">
        <v>0.9</v>
      </c>
    </row>
    <row r="8" spans="1:15" x14ac:dyDescent="0.25">
      <c r="A8" s="2" t="s">
        <v>199</v>
      </c>
      <c r="B8" s="3" t="s">
        <v>16</v>
      </c>
      <c r="C8" s="2">
        <v>30</v>
      </c>
      <c r="D8" s="2">
        <v>1.47</v>
      </c>
      <c r="E8" s="2">
        <v>0.3</v>
      </c>
      <c r="F8" s="2">
        <v>13.3</v>
      </c>
      <c r="G8" s="2">
        <v>63</v>
      </c>
      <c r="H8" s="2">
        <v>0.03</v>
      </c>
      <c r="I8" s="2" t="s">
        <v>17</v>
      </c>
      <c r="J8" s="2" t="s">
        <v>17</v>
      </c>
      <c r="K8" s="2">
        <v>0.21</v>
      </c>
      <c r="L8" s="2">
        <v>54</v>
      </c>
      <c r="M8" s="2">
        <v>27.6</v>
      </c>
      <c r="N8" s="2">
        <v>6</v>
      </c>
      <c r="O8" s="2">
        <v>0.87</v>
      </c>
    </row>
    <row r="9" spans="1:15" x14ac:dyDescent="0.25">
      <c r="A9" s="2">
        <v>3</v>
      </c>
      <c r="B9" s="3" t="s">
        <v>18</v>
      </c>
      <c r="C9" s="2">
        <v>12</v>
      </c>
      <c r="D9" s="2">
        <v>0.06</v>
      </c>
      <c r="E9" s="2">
        <v>9.9</v>
      </c>
      <c r="F9" s="2">
        <v>0.1</v>
      </c>
      <c r="G9" s="2">
        <v>89.76</v>
      </c>
      <c r="H9" s="2" t="s">
        <v>17</v>
      </c>
      <c r="I9" s="2" t="s">
        <v>17</v>
      </c>
      <c r="J9" s="2">
        <v>0.03</v>
      </c>
      <c r="K9" s="2">
        <v>0.04</v>
      </c>
      <c r="L9" s="2">
        <v>0.6</v>
      </c>
      <c r="M9" s="2">
        <v>0.95</v>
      </c>
      <c r="N9" s="2">
        <v>0.02</v>
      </c>
      <c r="O9" s="2">
        <v>0.01</v>
      </c>
    </row>
    <row r="10" spans="1:15" x14ac:dyDescent="0.25">
      <c r="A10" s="2">
        <v>8</v>
      </c>
      <c r="B10" s="3" t="s">
        <v>19</v>
      </c>
      <c r="C10" s="2">
        <v>15</v>
      </c>
      <c r="D10" s="2">
        <v>3.48</v>
      </c>
      <c r="E10" s="2">
        <v>4.43</v>
      </c>
      <c r="F10" s="2" t="s">
        <v>17</v>
      </c>
      <c r="G10" s="2">
        <v>54.78</v>
      </c>
      <c r="H10" s="2" t="s">
        <v>17</v>
      </c>
      <c r="I10" s="2">
        <v>0.16</v>
      </c>
      <c r="J10" s="2">
        <v>0.03</v>
      </c>
      <c r="K10" s="2">
        <v>0.04</v>
      </c>
      <c r="L10" s="2">
        <v>80</v>
      </c>
      <c r="M10" s="2">
        <v>42.3</v>
      </c>
      <c r="N10" s="2">
        <v>4</v>
      </c>
      <c r="O10" s="2">
        <v>0.09</v>
      </c>
    </row>
    <row r="11" spans="1:15" x14ac:dyDescent="0.25">
      <c r="A11" s="2"/>
      <c r="B11" s="37" t="s">
        <v>20</v>
      </c>
      <c r="C11" s="2"/>
      <c r="D11" s="2">
        <f>SUM(D6:D10)</f>
        <v>18.850000000000001</v>
      </c>
      <c r="E11" s="2">
        <f t="shared" ref="E11:O11" si="0">SUM(E6:E10)</f>
        <v>30.619999999999997</v>
      </c>
      <c r="F11" s="2">
        <f t="shared" si="0"/>
        <v>90.85</v>
      </c>
      <c r="G11" s="2">
        <f t="shared" si="0"/>
        <v>718.54</v>
      </c>
      <c r="H11" s="2">
        <f t="shared" si="0"/>
        <v>0.26</v>
      </c>
      <c r="I11" s="2">
        <f t="shared" si="0"/>
        <v>2.33</v>
      </c>
      <c r="J11" s="2">
        <f t="shared" si="0"/>
        <v>0.27</v>
      </c>
      <c r="K11" s="2">
        <f t="shared" si="0"/>
        <v>0.89000000000000012</v>
      </c>
      <c r="L11" s="2">
        <f t="shared" si="0"/>
        <v>346.01</v>
      </c>
      <c r="M11" s="2">
        <f t="shared" si="0"/>
        <v>363.87</v>
      </c>
      <c r="N11" s="2">
        <f t="shared" si="0"/>
        <v>99.36999999999999</v>
      </c>
      <c r="O11" s="2">
        <f t="shared" si="0"/>
        <v>4.7499999999999991</v>
      </c>
    </row>
    <row r="12" spans="1:15" x14ac:dyDescent="0.25">
      <c r="A12" s="52" t="s">
        <v>21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ht="30" x14ac:dyDescent="0.25">
      <c r="A13" s="2">
        <v>13</v>
      </c>
      <c r="B13" s="3" t="s">
        <v>110</v>
      </c>
      <c r="C13" s="2">
        <v>100</v>
      </c>
      <c r="D13" s="2">
        <v>1.0900000000000001</v>
      </c>
      <c r="E13" s="2">
        <v>0.2</v>
      </c>
      <c r="F13" s="2">
        <v>3.8</v>
      </c>
      <c r="G13" s="2">
        <v>22.86</v>
      </c>
      <c r="H13" s="2">
        <v>0.03</v>
      </c>
      <c r="I13" s="2">
        <v>25.02</v>
      </c>
      <c r="J13" s="2">
        <v>0.73</v>
      </c>
      <c r="K13" s="2">
        <v>0.03</v>
      </c>
      <c r="L13" s="2">
        <v>14</v>
      </c>
      <c r="M13" s="2">
        <v>23.97</v>
      </c>
      <c r="N13" s="2">
        <v>20</v>
      </c>
      <c r="O13" s="2">
        <v>0.89</v>
      </c>
    </row>
    <row r="14" spans="1:15" ht="45" x14ac:dyDescent="0.25">
      <c r="A14" s="2">
        <v>46</v>
      </c>
      <c r="B14" s="3" t="s">
        <v>52</v>
      </c>
      <c r="C14" s="2">
        <v>300</v>
      </c>
      <c r="D14" s="2">
        <v>8.43</v>
      </c>
      <c r="E14" s="2">
        <v>7.39</v>
      </c>
      <c r="F14" s="2">
        <v>16.09</v>
      </c>
      <c r="G14" s="2">
        <v>182</v>
      </c>
      <c r="H14" s="2">
        <v>0.14000000000000001</v>
      </c>
      <c r="I14" s="3">
        <v>12.11</v>
      </c>
      <c r="J14" s="2">
        <v>0.28999999999999998</v>
      </c>
      <c r="K14" s="2">
        <v>0.1</v>
      </c>
      <c r="L14" s="2">
        <v>24.31</v>
      </c>
      <c r="M14" s="2">
        <v>111.41</v>
      </c>
      <c r="N14" s="2">
        <v>41.42</v>
      </c>
      <c r="O14" s="2">
        <v>1.66</v>
      </c>
    </row>
    <row r="15" spans="1:15" x14ac:dyDescent="0.25">
      <c r="A15" s="2">
        <v>58</v>
      </c>
      <c r="B15" s="3" t="s">
        <v>55</v>
      </c>
      <c r="C15" s="2">
        <v>220</v>
      </c>
      <c r="D15" s="2">
        <v>20.51</v>
      </c>
      <c r="E15" s="2">
        <v>19.96</v>
      </c>
      <c r="F15" s="2">
        <v>34.340000000000003</v>
      </c>
      <c r="G15" s="2">
        <v>297.2</v>
      </c>
      <c r="H15" s="2">
        <v>0.11</v>
      </c>
      <c r="I15" s="2">
        <v>5.6</v>
      </c>
      <c r="J15" s="2">
        <v>2.15</v>
      </c>
      <c r="K15" s="2">
        <v>0.14000000000000001</v>
      </c>
      <c r="L15" s="2">
        <v>7.8</v>
      </c>
      <c r="M15" s="2">
        <v>216.95</v>
      </c>
      <c r="N15" s="2">
        <v>34.229999999999997</v>
      </c>
      <c r="O15" s="2">
        <v>1.9</v>
      </c>
    </row>
    <row r="16" spans="1:15" x14ac:dyDescent="0.25">
      <c r="A16" s="2">
        <v>25</v>
      </c>
      <c r="B16" s="3" t="s">
        <v>218</v>
      </c>
      <c r="C16" s="2">
        <v>200</v>
      </c>
      <c r="D16" s="2">
        <v>44</v>
      </c>
      <c r="E16" s="2">
        <v>0.16</v>
      </c>
      <c r="F16" s="2">
        <v>28.88</v>
      </c>
      <c r="G16" s="2">
        <v>120</v>
      </c>
      <c r="H16" s="2">
        <v>0.02</v>
      </c>
      <c r="I16" s="2">
        <v>4</v>
      </c>
      <c r="J16" s="2">
        <v>0</v>
      </c>
      <c r="K16" s="2">
        <v>0.02</v>
      </c>
      <c r="L16" s="2">
        <v>14</v>
      </c>
      <c r="M16" s="2">
        <v>14</v>
      </c>
      <c r="N16" s="2">
        <v>8</v>
      </c>
      <c r="O16" s="2">
        <v>0.6</v>
      </c>
    </row>
    <row r="17" spans="1:15" x14ac:dyDescent="0.25">
      <c r="A17" s="2" t="s">
        <v>199</v>
      </c>
      <c r="B17" s="3" t="s">
        <v>16</v>
      </c>
      <c r="C17" s="2">
        <v>30</v>
      </c>
      <c r="D17" s="2">
        <v>1.47</v>
      </c>
      <c r="E17" s="2">
        <v>0.3</v>
      </c>
      <c r="F17" s="2">
        <v>13.3</v>
      </c>
      <c r="G17" s="2">
        <v>63</v>
      </c>
      <c r="H17" s="2">
        <v>0.03</v>
      </c>
      <c r="I17" s="2" t="s">
        <v>17</v>
      </c>
      <c r="J17" s="2" t="s">
        <v>17</v>
      </c>
      <c r="K17" s="2">
        <v>0.21</v>
      </c>
      <c r="L17" s="2">
        <v>54</v>
      </c>
      <c r="M17" s="2">
        <v>27.6</v>
      </c>
      <c r="N17" s="2">
        <v>6</v>
      </c>
      <c r="O17" s="2">
        <v>0.87</v>
      </c>
    </row>
    <row r="18" spans="1:15" x14ac:dyDescent="0.25">
      <c r="A18" s="2" t="s">
        <v>199</v>
      </c>
      <c r="B18" s="3" t="s">
        <v>27</v>
      </c>
      <c r="C18" s="2">
        <v>30</v>
      </c>
      <c r="D18" s="2">
        <v>1.47</v>
      </c>
      <c r="E18" s="2">
        <v>0.3</v>
      </c>
      <c r="F18" s="2">
        <v>13.3</v>
      </c>
      <c r="G18" s="2">
        <v>63</v>
      </c>
      <c r="H18" s="2">
        <v>0.03</v>
      </c>
      <c r="I18" s="2" t="s">
        <v>17</v>
      </c>
      <c r="J18" s="2" t="s">
        <v>17</v>
      </c>
      <c r="K18" s="2">
        <v>0.21</v>
      </c>
      <c r="L18" s="2">
        <v>54</v>
      </c>
      <c r="M18" s="2">
        <v>27.6</v>
      </c>
      <c r="N18" s="2">
        <v>6</v>
      </c>
      <c r="O18" s="2">
        <v>0.87</v>
      </c>
    </row>
    <row r="19" spans="1:15" x14ac:dyDescent="0.25">
      <c r="A19" s="2" t="s">
        <v>199</v>
      </c>
      <c r="B19" s="3" t="s">
        <v>51</v>
      </c>
      <c r="C19" s="2">
        <v>150</v>
      </c>
      <c r="D19" s="2">
        <v>1</v>
      </c>
      <c r="E19" s="2" t="s">
        <v>17</v>
      </c>
      <c r="F19" s="2">
        <v>15</v>
      </c>
      <c r="G19" s="2">
        <v>71</v>
      </c>
      <c r="H19" s="2" t="s">
        <v>17</v>
      </c>
      <c r="I19" s="2">
        <v>8</v>
      </c>
      <c r="J19" s="2" t="s">
        <v>17</v>
      </c>
      <c r="K19" s="2">
        <v>0.4</v>
      </c>
      <c r="L19" s="2">
        <v>19</v>
      </c>
      <c r="M19" s="2">
        <v>16</v>
      </c>
      <c r="N19" s="2">
        <v>12</v>
      </c>
      <c r="O19" s="2">
        <v>2.2999999999999998</v>
      </c>
    </row>
    <row r="20" spans="1:15" x14ac:dyDescent="0.25">
      <c r="A20" s="2"/>
      <c r="B20" s="37" t="s">
        <v>20</v>
      </c>
      <c r="C20" s="2"/>
      <c r="D20" s="2">
        <f>SUM(D13:D19)</f>
        <v>77.97</v>
      </c>
      <c r="E20" s="2">
        <f t="shared" ref="E20:O20" si="1">SUM(E13:E19)</f>
        <v>28.310000000000002</v>
      </c>
      <c r="F20" s="2">
        <f t="shared" si="1"/>
        <v>124.71</v>
      </c>
      <c r="G20" s="2">
        <f t="shared" si="1"/>
        <v>819.06</v>
      </c>
      <c r="H20" s="2">
        <f t="shared" si="1"/>
        <v>0.3600000000000001</v>
      </c>
      <c r="I20" s="2">
        <f t="shared" si="1"/>
        <v>54.73</v>
      </c>
      <c r="J20" s="2">
        <f t="shared" si="1"/>
        <v>3.17</v>
      </c>
      <c r="K20" s="2">
        <f t="shared" si="1"/>
        <v>1.1099999999999999</v>
      </c>
      <c r="L20" s="2">
        <f t="shared" si="1"/>
        <v>187.11</v>
      </c>
      <c r="M20" s="2">
        <f t="shared" si="1"/>
        <v>437.53000000000003</v>
      </c>
      <c r="N20" s="2">
        <f t="shared" si="1"/>
        <v>127.65</v>
      </c>
      <c r="O20" s="2">
        <f t="shared" si="1"/>
        <v>9.09</v>
      </c>
    </row>
    <row r="21" spans="1:15" x14ac:dyDescent="0.25">
      <c r="A21" s="2"/>
      <c r="B21" s="37" t="s">
        <v>36</v>
      </c>
      <c r="C21" s="2"/>
      <c r="D21" s="2">
        <f>D11+D20</f>
        <v>96.82</v>
      </c>
      <c r="E21" s="2">
        <f t="shared" ref="E21:O21" si="2">E11+E20</f>
        <v>58.93</v>
      </c>
      <c r="F21" s="2">
        <f t="shared" si="2"/>
        <v>215.56</v>
      </c>
      <c r="G21" s="2">
        <f t="shared" si="2"/>
        <v>1537.6</v>
      </c>
      <c r="H21" s="2">
        <f t="shared" si="2"/>
        <v>0.62000000000000011</v>
      </c>
      <c r="I21" s="2">
        <f t="shared" si="2"/>
        <v>57.059999999999995</v>
      </c>
      <c r="J21" s="2">
        <f t="shared" si="2"/>
        <v>3.44</v>
      </c>
      <c r="K21" s="2">
        <f t="shared" si="2"/>
        <v>2</v>
      </c>
      <c r="L21" s="2">
        <f t="shared" si="2"/>
        <v>533.12</v>
      </c>
      <c r="M21" s="2">
        <f t="shared" si="2"/>
        <v>801.40000000000009</v>
      </c>
      <c r="N21" s="2">
        <f t="shared" si="2"/>
        <v>227.01999999999998</v>
      </c>
      <c r="O21" s="2">
        <f t="shared" si="2"/>
        <v>13.84</v>
      </c>
    </row>
    <row r="22" spans="1:15" ht="28.5" x14ac:dyDescent="0.25">
      <c r="A22" s="2"/>
      <c r="B22" s="37" t="s">
        <v>29</v>
      </c>
      <c r="C22" s="2"/>
      <c r="D22" s="2">
        <v>46.2</v>
      </c>
      <c r="E22" s="2">
        <v>47.4</v>
      </c>
      <c r="F22" s="2">
        <v>201</v>
      </c>
      <c r="G22" s="2">
        <v>1410</v>
      </c>
      <c r="H22" s="2">
        <v>0.72</v>
      </c>
      <c r="I22" s="2">
        <v>36</v>
      </c>
      <c r="J22" s="2">
        <v>420</v>
      </c>
      <c r="K22" s="2">
        <v>6</v>
      </c>
      <c r="L22" s="2">
        <v>660</v>
      </c>
      <c r="M22" s="2">
        <v>990</v>
      </c>
      <c r="N22" s="2">
        <v>150</v>
      </c>
      <c r="O22" s="2">
        <v>7.2</v>
      </c>
    </row>
    <row r="23" spans="1:15" ht="57" x14ac:dyDescent="0.25">
      <c r="A23" s="2"/>
      <c r="B23" s="37" t="s">
        <v>30</v>
      </c>
      <c r="C23" s="2"/>
      <c r="D23" s="5">
        <f>D21*100/D22</f>
        <v>209.56709956709955</v>
      </c>
      <c r="E23" s="5">
        <f t="shared" ref="E23:O23" si="3">E21*100/E22</f>
        <v>124.32489451476793</v>
      </c>
      <c r="F23" s="5">
        <f t="shared" si="3"/>
        <v>107.24378109452736</v>
      </c>
      <c r="G23" s="5">
        <f t="shared" si="3"/>
        <v>109.04964539007092</v>
      </c>
      <c r="H23" s="5">
        <f t="shared" si="3"/>
        <v>86.111111111111128</v>
      </c>
      <c r="I23" s="5">
        <f t="shared" si="3"/>
        <v>158.49999999999997</v>
      </c>
      <c r="J23" s="5">
        <f t="shared" si="3"/>
        <v>0.81904761904761902</v>
      </c>
      <c r="K23" s="5">
        <f t="shared" si="3"/>
        <v>33.333333333333336</v>
      </c>
      <c r="L23" s="5">
        <f t="shared" si="3"/>
        <v>80.775757575757581</v>
      </c>
      <c r="M23" s="5">
        <f t="shared" si="3"/>
        <v>80.949494949494962</v>
      </c>
      <c r="N23" s="5">
        <f t="shared" si="3"/>
        <v>151.34666666666666</v>
      </c>
      <c r="O23" s="5">
        <f t="shared" si="3"/>
        <v>192.22222222222223</v>
      </c>
    </row>
    <row r="24" spans="1:1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</sheetData>
  <mergeCells count="10">
    <mergeCell ref="A1:O1"/>
    <mergeCell ref="L2:O2"/>
    <mergeCell ref="A5:O5"/>
    <mergeCell ref="A12:O12"/>
    <mergeCell ref="A2:A3"/>
    <mergeCell ref="B2:B3"/>
    <mergeCell ref="C2:C3"/>
    <mergeCell ref="D2:F2"/>
    <mergeCell ref="G2:G3"/>
    <mergeCell ref="H2:K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C1" workbookViewId="0">
      <selection activeCell="Y19" sqref="Y19"/>
    </sheetView>
  </sheetViews>
  <sheetFormatPr defaultRowHeight="15" x14ac:dyDescent="0.25"/>
  <cols>
    <col min="1" max="1" width="5" customWidth="1"/>
    <col min="2" max="2" width="23.7109375" customWidth="1"/>
    <col min="3" max="3" width="9.28515625" customWidth="1"/>
    <col min="4" max="4" width="7.28515625" customWidth="1"/>
    <col min="5" max="5" width="6.85546875" customWidth="1"/>
    <col min="6" max="7" width="7.42578125" customWidth="1"/>
    <col min="8" max="8" width="8.28515625" customWidth="1"/>
    <col min="9" max="9" width="8" customWidth="1"/>
    <col min="10" max="10" width="8.28515625" customWidth="1"/>
    <col min="11" max="11" width="8.5703125" customWidth="1"/>
    <col min="12" max="12" width="8.28515625" customWidth="1"/>
    <col min="13" max="13" width="8.85546875" customWidth="1"/>
    <col min="15" max="15" width="8.7109375" customWidth="1"/>
  </cols>
  <sheetData>
    <row r="1" spans="1:15" x14ac:dyDescent="0.25">
      <c r="A1" s="52" t="s">
        <v>228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" customHeight="1" x14ac:dyDescent="0.25">
      <c r="A3" s="53" t="s">
        <v>212</v>
      </c>
      <c r="B3" s="50" t="s">
        <v>38</v>
      </c>
      <c r="C3" s="50" t="s">
        <v>39</v>
      </c>
      <c r="D3" s="52" t="s">
        <v>0</v>
      </c>
      <c r="E3" s="52"/>
      <c r="F3" s="52"/>
      <c r="G3" s="50" t="s">
        <v>40</v>
      </c>
      <c r="H3" s="52" t="s">
        <v>1</v>
      </c>
      <c r="I3" s="52"/>
      <c r="J3" s="52"/>
      <c r="K3" s="52"/>
      <c r="L3" s="52" t="s">
        <v>2</v>
      </c>
      <c r="M3" s="52"/>
      <c r="N3" s="52"/>
      <c r="O3" s="52"/>
    </row>
    <row r="4" spans="1:15" x14ac:dyDescent="0.25">
      <c r="A4" s="53"/>
      <c r="B4" s="51"/>
      <c r="C4" s="51"/>
      <c r="D4" s="37" t="s">
        <v>3</v>
      </c>
      <c r="E4" s="37" t="s">
        <v>4</v>
      </c>
      <c r="F4" s="37" t="s">
        <v>5</v>
      </c>
      <c r="G4" s="51"/>
      <c r="H4" s="37" t="s">
        <v>6</v>
      </c>
      <c r="I4" s="37" t="s">
        <v>7</v>
      </c>
      <c r="J4" s="37" t="s">
        <v>8</v>
      </c>
      <c r="K4" s="37" t="s">
        <v>9</v>
      </c>
      <c r="L4" s="37" t="s">
        <v>10</v>
      </c>
      <c r="M4" s="37" t="s">
        <v>11</v>
      </c>
      <c r="N4" s="37" t="s">
        <v>12</v>
      </c>
      <c r="O4" s="37" t="s">
        <v>13</v>
      </c>
    </row>
    <row r="5" spans="1:15" x14ac:dyDescent="0.25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  <c r="I5" s="37">
        <v>9</v>
      </c>
      <c r="J5" s="37">
        <v>10</v>
      </c>
      <c r="K5" s="37">
        <v>11</v>
      </c>
      <c r="L5" s="37">
        <v>12</v>
      </c>
      <c r="M5" s="37">
        <v>13</v>
      </c>
      <c r="N5" s="37">
        <v>14</v>
      </c>
      <c r="O5" s="37">
        <v>15</v>
      </c>
    </row>
    <row r="6" spans="1:15" x14ac:dyDescent="0.25">
      <c r="A6" s="52" t="s">
        <v>14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30" x14ac:dyDescent="0.25">
      <c r="A7" s="2">
        <v>59</v>
      </c>
      <c r="B7" s="3" t="s">
        <v>205</v>
      </c>
      <c r="C7" s="2">
        <v>200</v>
      </c>
      <c r="D7" s="2">
        <v>6.23</v>
      </c>
      <c r="E7" s="2">
        <v>8.58</v>
      </c>
      <c r="F7" s="2">
        <v>42.38</v>
      </c>
      <c r="G7" s="2">
        <v>272</v>
      </c>
      <c r="H7" s="2">
        <v>0.12</v>
      </c>
      <c r="I7" s="2">
        <v>1.45</v>
      </c>
      <c r="J7" s="2">
        <v>0.16</v>
      </c>
      <c r="K7" s="2">
        <v>0.3</v>
      </c>
      <c r="L7" s="2">
        <v>137.32</v>
      </c>
      <c r="M7" s="2">
        <v>209.53</v>
      </c>
      <c r="N7" s="2">
        <v>37.590000000000003</v>
      </c>
      <c r="O7" s="2">
        <v>0.54</v>
      </c>
    </row>
    <row r="8" spans="1:15" x14ac:dyDescent="0.25">
      <c r="A8" s="2">
        <v>2</v>
      </c>
      <c r="B8" s="3" t="s">
        <v>31</v>
      </c>
      <c r="C8" s="2">
        <v>200</v>
      </c>
      <c r="D8" s="2">
        <v>3.4</v>
      </c>
      <c r="E8" s="2">
        <v>3.5</v>
      </c>
      <c r="F8" s="2">
        <v>24.96</v>
      </c>
      <c r="G8" s="2">
        <v>142</v>
      </c>
      <c r="H8" s="2">
        <v>7.0000000000000007E-2</v>
      </c>
      <c r="I8" s="2">
        <v>1.3</v>
      </c>
      <c r="J8" s="2">
        <v>0.05</v>
      </c>
      <c r="K8" s="2">
        <v>0.27</v>
      </c>
      <c r="L8" s="2">
        <v>120.6</v>
      </c>
      <c r="M8" s="2">
        <v>162</v>
      </c>
      <c r="N8" s="2">
        <v>14</v>
      </c>
      <c r="O8" s="2">
        <v>0.12</v>
      </c>
    </row>
    <row r="9" spans="1:15" x14ac:dyDescent="0.25">
      <c r="A9" s="2" t="s">
        <v>199</v>
      </c>
      <c r="B9" s="3" t="s">
        <v>16</v>
      </c>
      <c r="C9" s="2">
        <v>30</v>
      </c>
      <c r="D9" s="2">
        <v>1.47</v>
      </c>
      <c r="E9" s="2">
        <v>0.3</v>
      </c>
      <c r="F9" s="2">
        <v>13.3</v>
      </c>
      <c r="G9" s="2">
        <v>63</v>
      </c>
      <c r="H9" s="2">
        <v>0.03</v>
      </c>
      <c r="I9" s="2" t="s">
        <v>17</v>
      </c>
      <c r="J9" s="2" t="s">
        <v>17</v>
      </c>
      <c r="K9" s="2">
        <v>0.21</v>
      </c>
      <c r="L9" s="2">
        <v>54</v>
      </c>
      <c r="M9" s="2">
        <v>27.6</v>
      </c>
      <c r="N9" s="2">
        <v>6</v>
      </c>
      <c r="O9" s="2">
        <v>0.87</v>
      </c>
    </row>
    <row r="10" spans="1:15" x14ac:dyDescent="0.25">
      <c r="A10" s="2">
        <v>3</v>
      </c>
      <c r="B10" s="3" t="s">
        <v>18</v>
      </c>
      <c r="C10" s="2">
        <v>12</v>
      </c>
      <c r="D10" s="2">
        <v>0.06</v>
      </c>
      <c r="E10" s="2">
        <v>9.9</v>
      </c>
      <c r="F10" s="2">
        <v>0.1</v>
      </c>
      <c r="G10" s="2">
        <v>89.76</v>
      </c>
      <c r="H10" s="2" t="s">
        <v>17</v>
      </c>
      <c r="I10" s="2" t="s">
        <v>17</v>
      </c>
      <c r="J10" s="2">
        <v>0.03</v>
      </c>
      <c r="K10" s="2">
        <v>0.04</v>
      </c>
      <c r="L10" s="2">
        <v>0.6</v>
      </c>
      <c r="M10" s="2">
        <v>0.95</v>
      </c>
      <c r="N10" s="2">
        <v>0.02</v>
      </c>
      <c r="O10" s="2">
        <v>0.01</v>
      </c>
    </row>
    <row r="11" spans="1:15" x14ac:dyDescent="0.25">
      <c r="A11" s="2">
        <v>8</v>
      </c>
      <c r="B11" s="3" t="s">
        <v>19</v>
      </c>
      <c r="C11" s="2">
        <v>15</v>
      </c>
      <c r="D11" s="2">
        <v>3.48</v>
      </c>
      <c r="E11" s="2">
        <v>4.43</v>
      </c>
      <c r="F11" s="2" t="s">
        <v>17</v>
      </c>
      <c r="G11" s="2">
        <v>54.78</v>
      </c>
      <c r="H11" s="2" t="s">
        <v>17</v>
      </c>
      <c r="I11" s="2">
        <v>0.16</v>
      </c>
      <c r="J11" s="2">
        <v>0.03</v>
      </c>
      <c r="K11" s="2">
        <v>0.04</v>
      </c>
      <c r="L11" s="2">
        <v>80</v>
      </c>
      <c r="M11" s="2">
        <v>42.3</v>
      </c>
      <c r="N11" s="2">
        <v>4</v>
      </c>
      <c r="O11" s="2">
        <v>0.09</v>
      </c>
    </row>
    <row r="12" spans="1:15" x14ac:dyDescent="0.25">
      <c r="A12" s="2"/>
      <c r="B12" s="37" t="s">
        <v>20</v>
      </c>
      <c r="C12" s="2"/>
      <c r="D12" s="2">
        <f>SUM(D7:D11)</f>
        <v>14.640000000000002</v>
      </c>
      <c r="E12" s="2">
        <f t="shared" ref="E12:O12" si="0">SUM(E7:E11)</f>
        <v>26.71</v>
      </c>
      <c r="F12" s="2">
        <f t="shared" si="0"/>
        <v>80.739999999999995</v>
      </c>
      <c r="G12" s="2">
        <f t="shared" si="0"/>
        <v>621.54</v>
      </c>
      <c r="H12" s="2">
        <f t="shared" si="0"/>
        <v>0.22</v>
      </c>
      <c r="I12" s="2">
        <f t="shared" si="0"/>
        <v>2.91</v>
      </c>
      <c r="J12" s="2">
        <f t="shared" si="0"/>
        <v>0.27</v>
      </c>
      <c r="K12" s="2">
        <f t="shared" si="0"/>
        <v>0.8600000000000001</v>
      </c>
      <c r="L12" s="2">
        <f t="shared" si="0"/>
        <v>392.52</v>
      </c>
      <c r="M12" s="2">
        <f t="shared" si="0"/>
        <v>442.38</v>
      </c>
      <c r="N12" s="2">
        <f t="shared" si="0"/>
        <v>61.610000000000007</v>
      </c>
      <c r="O12" s="2">
        <f t="shared" si="0"/>
        <v>1.6300000000000001</v>
      </c>
    </row>
    <row r="13" spans="1:15" x14ac:dyDescent="0.25">
      <c r="A13" s="52" t="s">
        <v>21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30" x14ac:dyDescent="0.25">
      <c r="A14" s="2">
        <v>13</v>
      </c>
      <c r="B14" s="3" t="s">
        <v>110</v>
      </c>
      <c r="C14" s="2">
        <v>100</v>
      </c>
      <c r="D14" s="2">
        <v>1.0900000000000001</v>
      </c>
      <c r="E14" s="2">
        <v>0.2</v>
      </c>
      <c r="F14" s="2">
        <v>3.8</v>
      </c>
      <c r="G14" s="2">
        <v>22.86</v>
      </c>
      <c r="H14" s="2">
        <v>0.03</v>
      </c>
      <c r="I14" s="2">
        <v>25.02</v>
      </c>
      <c r="J14" s="2">
        <v>0.73</v>
      </c>
      <c r="K14" s="2">
        <v>0.03</v>
      </c>
      <c r="L14" s="2">
        <v>14</v>
      </c>
      <c r="M14" s="2">
        <v>23.97</v>
      </c>
      <c r="N14" s="2">
        <v>20</v>
      </c>
      <c r="O14" s="2">
        <v>0.89</v>
      </c>
    </row>
    <row r="15" spans="1:15" ht="30" x14ac:dyDescent="0.25">
      <c r="A15" s="2">
        <v>75</v>
      </c>
      <c r="B15" s="3" t="s">
        <v>58</v>
      </c>
      <c r="C15" s="2">
        <v>300</v>
      </c>
      <c r="D15" s="2">
        <v>7.36</v>
      </c>
      <c r="E15" s="2">
        <v>4.4000000000000004</v>
      </c>
      <c r="F15" s="2">
        <v>17.59</v>
      </c>
      <c r="G15" s="2">
        <v>156</v>
      </c>
      <c r="H15" s="2">
        <v>0.28000000000000003</v>
      </c>
      <c r="I15" s="2">
        <v>9.9</v>
      </c>
      <c r="J15" s="2">
        <v>1.65</v>
      </c>
      <c r="K15" s="2">
        <v>0.2</v>
      </c>
      <c r="L15" s="2">
        <v>36.44</v>
      </c>
      <c r="M15" s="2">
        <v>193.35</v>
      </c>
      <c r="N15" s="2">
        <v>36.44</v>
      </c>
      <c r="O15" s="2">
        <v>1.25</v>
      </c>
    </row>
    <row r="16" spans="1:15" ht="30" x14ac:dyDescent="0.25">
      <c r="A16" s="2">
        <v>70</v>
      </c>
      <c r="B16" s="3" t="s">
        <v>238</v>
      </c>
      <c r="C16" s="2">
        <v>100</v>
      </c>
      <c r="D16" s="2">
        <v>12.6</v>
      </c>
      <c r="E16" s="2">
        <v>12.74</v>
      </c>
      <c r="F16" s="2">
        <v>12.01</v>
      </c>
      <c r="G16" s="2">
        <v>212.17</v>
      </c>
      <c r="H16" s="2">
        <v>118.5</v>
      </c>
      <c r="I16" s="2">
        <v>3.04</v>
      </c>
      <c r="J16" s="2">
        <v>0.01</v>
      </c>
      <c r="K16" s="2">
        <v>0.18</v>
      </c>
      <c r="L16" s="2">
        <v>61.5</v>
      </c>
      <c r="M16" s="2">
        <v>313.82</v>
      </c>
      <c r="N16" s="2">
        <v>23.5</v>
      </c>
      <c r="O16" s="2">
        <v>1.1100000000000001</v>
      </c>
    </row>
    <row r="17" spans="1:15" ht="30" x14ac:dyDescent="0.25">
      <c r="A17" s="2">
        <v>24</v>
      </c>
      <c r="B17" s="3" t="s">
        <v>34</v>
      </c>
      <c r="C17" s="2">
        <v>210</v>
      </c>
      <c r="D17" s="2">
        <v>7.68</v>
      </c>
      <c r="E17" s="2">
        <v>6.17</v>
      </c>
      <c r="F17" s="2">
        <v>44.89</v>
      </c>
      <c r="G17" s="2">
        <v>255.21</v>
      </c>
      <c r="H17" s="2">
        <v>0.1</v>
      </c>
      <c r="I17" s="2">
        <v>0</v>
      </c>
      <c r="J17" s="2">
        <v>0.1</v>
      </c>
      <c r="K17" s="2">
        <v>0.03</v>
      </c>
      <c r="L17" s="2">
        <v>8.68</v>
      </c>
      <c r="M17" s="2">
        <v>50.62</v>
      </c>
      <c r="N17" s="2">
        <v>10.85</v>
      </c>
      <c r="O17" s="2">
        <v>1.06</v>
      </c>
    </row>
    <row r="18" spans="1:15" ht="30" x14ac:dyDescent="0.25">
      <c r="A18" s="2">
        <v>84</v>
      </c>
      <c r="B18" s="3" t="s">
        <v>201</v>
      </c>
      <c r="C18" s="2">
        <v>35</v>
      </c>
      <c r="D18" s="2">
        <v>1.1499999999999999</v>
      </c>
      <c r="E18" s="2">
        <v>10.33</v>
      </c>
      <c r="F18" s="2">
        <v>4.49</v>
      </c>
      <c r="G18" s="2">
        <v>110.84</v>
      </c>
      <c r="H18" s="2">
        <v>0</v>
      </c>
      <c r="I18" s="2">
        <v>0.04</v>
      </c>
      <c r="J18" s="2">
        <v>0.1</v>
      </c>
      <c r="K18" s="2">
        <v>0.02</v>
      </c>
      <c r="L18" s="2">
        <v>29.4</v>
      </c>
      <c r="M18" s="2">
        <v>6.61</v>
      </c>
      <c r="N18" s="2">
        <v>3.18</v>
      </c>
      <c r="O18" s="2">
        <v>0.13</v>
      </c>
    </row>
    <row r="19" spans="1:15" x14ac:dyDescent="0.25">
      <c r="A19" s="2" t="s">
        <v>199</v>
      </c>
      <c r="B19" s="3" t="s">
        <v>26</v>
      </c>
      <c r="C19" s="2">
        <v>200</v>
      </c>
      <c r="D19" s="2">
        <v>1</v>
      </c>
      <c r="E19" s="2">
        <v>0</v>
      </c>
      <c r="F19" s="2">
        <v>18.2</v>
      </c>
      <c r="G19" s="2">
        <v>76</v>
      </c>
      <c r="H19" s="2">
        <v>0.02</v>
      </c>
      <c r="I19" s="2">
        <v>4</v>
      </c>
      <c r="J19" s="2">
        <v>0</v>
      </c>
      <c r="K19" s="2">
        <v>0.02</v>
      </c>
      <c r="L19" s="2">
        <v>14</v>
      </c>
      <c r="M19" s="2">
        <v>14</v>
      </c>
      <c r="N19" s="2">
        <v>8</v>
      </c>
      <c r="O19" s="2">
        <v>0.6</v>
      </c>
    </row>
    <row r="20" spans="1:15" x14ac:dyDescent="0.25">
      <c r="A20" s="2" t="s">
        <v>199</v>
      </c>
      <c r="B20" s="3" t="s">
        <v>16</v>
      </c>
      <c r="C20" s="2">
        <v>30</v>
      </c>
      <c r="D20" s="2">
        <v>1.47</v>
      </c>
      <c r="E20" s="2">
        <v>0.3</v>
      </c>
      <c r="F20" s="2">
        <v>13.3</v>
      </c>
      <c r="G20" s="2">
        <v>63</v>
      </c>
      <c r="H20" s="2">
        <v>0.03</v>
      </c>
      <c r="I20" s="2" t="s">
        <v>17</v>
      </c>
      <c r="J20" s="2" t="s">
        <v>17</v>
      </c>
      <c r="K20" s="2">
        <v>0.21</v>
      </c>
      <c r="L20" s="2">
        <v>54</v>
      </c>
      <c r="M20" s="2">
        <v>27.6</v>
      </c>
      <c r="N20" s="2">
        <v>6</v>
      </c>
      <c r="O20" s="2">
        <v>0.87</v>
      </c>
    </row>
    <row r="21" spans="1:15" x14ac:dyDescent="0.25">
      <c r="A21" s="2" t="s">
        <v>199</v>
      </c>
      <c r="B21" s="3" t="s">
        <v>27</v>
      </c>
      <c r="C21" s="2">
        <v>30</v>
      </c>
      <c r="D21" s="2">
        <v>1.47</v>
      </c>
      <c r="E21" s="2">
        <v>0.3</v>
      </c>
      <c r="F21" s="2">
        <v>13.3</v>
      </c>
      <c r="G21" s="2">
        <v>63</v>
      </c>
      <c r="H21" s="2">
        <v>0.03</v>
      </c>
      <c r="I21" s="2" t="s">
        <v>17</v>
      </c>
      <c r="J21" s="2" t="s">
        <v>17</v>
      </c>
      <c r="K21" s="2">
        <v>0.21</v>
      </c>
      <c r="L21" s="2">
        <v>54</v>
      </c>
      <c r="M21" s="2">
        <v>27.6</v>
      </c>
      <c r="N21" s="2">
        <v>6</v>
      </c>
      <c r="O21" s="2">
        <v>0.87</v>
      </c>
    </row>
    <row r="22" spans="1:15" x14ac:dyDescent="0.25">
      <c r="A22" s="2" t="s">
        <v>199</v>
      </c>
      <c r="B22" s="3" t="s">
        <v>51</v>
      </c>
      <c r="C22" s="2">
        <v>150</v>
      </c>
      <c r="D22" s="2">
        <v>1</v>
      </c>
      <c r="E22" s="2" t="s">
        <v>17</v>
      </c>
      <c r="F22" s="2">
        <v>15</v>
      </c>
      <c r="G22" s="2">
        <v>71</v>
      </c>
      <c r="H22" s="2" t="s">
        <v>17</v>
      </c>
      <c r="I22" s="2">
        <v>8</v>
      </c>
      <c r="J22" s="2" t="s">
        <v>17</v>
      </c>
      <c r="K22" s="2">
        <v>0.4</v>
      </c>
      <c r="L22" s="2">
        <v>19</v>
      </c>
      <c r="M22" s="2">
        <v>16</v>
      </c>
      <c r="N22" s="2">
        <v>12</v>
      </c>
      <c r="O22" s="2">
        <v>2.2999999999999998</v>
      </c>
    </row>
    <row r="23" spans="1:15" x14ac:dyDescent="0.25">
      <c r="A23" s="2"/>
      <c r="B23" s="37" t="s">
        <v>20</v>
      </c>
      <c r="C23" s="2"/>
      <c r="D23" s="2">
        <f>SUM(D14:D22)</f>
        <v>34.82</v>
      </c>
      <c r="E23" s="2">
        <f t="shared" ref="E23:O23" si="1">SUM(E14:E22)</f>
        <v>34.439999999999991</v>
      </c>
      <c r="F23" s="2">
        <f t="shared" si="1"/>
        <v>142.57999999999998</v>
      </c>
      <c r="G23" s="2">
        <f t="shared" si="1"/>
        <v>1030.08</v>
      </c>
      <c r="H23" s="2">
        <f t="shared" si="1"/>
        <v>118.99</v>
      </c>
      <c r="I23" s="2">
        <f t="shared" si="1"/>
        <v>50</v>
      </c>
      <c r="J23" s="2">
        <f t="shared" si="1"/>
        <v>2.59</v>
      </c>
      <c r="K23" s="2">
        <f t="shared" si="1"/>
        <v>1.3</v>
      </c>
      <c r="L23" s="2">
        <f t="shared" si="1"/>
        <v>291.02</v>
      </c>
      <c r="M23" s="2">
        <f t="shared" si="1"/>
        <v>673.57</v>
      </c>
      <c r="N23" s="2">
        <f t="shared" si="1"/>
        <v>125.97</v>
      </c>
      <c r="O23" s="2">
        <f t="shared" si="1"/>
        <v>9.08</v>
      </c>
    </row>
    <row r="24" spans="1:15" x14ac:dyDescent="0.25">
      <c r="A24" s="2"/>
      <c r="B24" s="37" t="s">
        <v>36</v>
      </c>
      <c r="C24" s="2"/>
      <c r="D24" s="2">
        <f>D12+D23</f>
        <v>49.46</v>
      </c>
      <c r="E24" s="2">
        <f t="shared" ref="E24:O24" si="2">E12+E23</f>
        <v>61.149999999999991</v>
      </c>
      <c r="F24" s="2">
        <f t="shared" si="2"/>
        <v>223.32</v>
      </c>
      <c r="G24" s="2">
        <f t="shared" si="2"/>
        <v>1651.62</v>
      </c>
      <c r="H24" s="2">
        <f t="shared" si="2"/>
        <v>119.21</v>
      </c>
      <c r="I24" s="2">
        <f t="shared" si="2"/>
        <v>52.91</v>
      </c>
      <c r="J24" s="2">
        <f t="shared" si="2"/>
        <v>2.86</v>
      </c>
      <c r="K24" s="2">
        <f t="shared" si="2"/>
        <v>2.16</v>
      </c>
      <c r="L24" s="2">
        <f t="shared" si="2"/>
        <v>683.54</v>
      </c>
      <c r="M24" s="2">
        <f t="shared" si="2"/>
        <v>1115.95</v>
      </c>
      <c r="N24" s="2">
        <f t="shared" si="2"/>
        <v>187.58</v>
      </c>
      <c r="O24" s="2">
        <f t="shared" si="2"/>
        <v>10.71</v>
      </c>
    </row>
    <row r="25" spans="1:15" ht="28.5" x14ac:dyDescent="0.25">
      <c r="A25" s="2"/>
      <c r="B25" s="37" t="s">
        <v>29</v>
      </c>
      <c r="C25" s="2"/>
      <c r="D25" s="2">
        <v>46.2</v>
      </c>
      <c r="E25" s="2">
        <v>47.4</v>
      </c>
      <c r="F25" s="2">
        <v>201</v>
      </c>
      <c r="G25" s="2">
        <v>1410</v>
      </c>
      <c r="H25" s="2">
        <v>0.72</v>
      </c>
      <c r="I25" s="2">
        <v>36</v>
      </c>
      <c r="J25" s="2">
        <v>420</v>
      </c>
      <c r="K25" s="2">
        <v>6</v>
      </c>
      <c r="L25" s="2">
        <v>660</v>
      </c>
      <c r="M25" s="2">
        <v>990</v>
      </c>
      <c r="N25" s="2">
        <v>150</v>
      </c>
      <c r="O25" s="2">
        <v>7.2</v>
      </c>
    </row>
    <row r="26" spans="1:15" ht="57" x14ac:dyDescent="0.25">
      <c r="A26" s="2"/>
      <c r="B26" s="37" t="s">
        <v>30</v>
      </c>
      <c r="C26" s="2"/>
      <c r="D26" s="5">
        <f>D24*100/D25</f>
        <v>107.05627705627705</v>
      </c>
      <c r="E26" s="5">
        <f t="shared" ref="E26:O26" si="3">E24*100/E25</f>
        <v>129.00843881856539</v>
      </c>
      <c r="F26" s="5">
        <f t="shared" si="3"/>
        <v>111.1044776119403</v>
      </c>
      <c r="G26" s="5">
        <f t="shared" si="3"/>
        <v>117.13617021276596</v>
      </c>
      <c r="H26" s="5">
        <f t="shared" si="3"/>
        <v>16556.944444444445</v>
      </c>
      <c r="I26" s="5">
        <f t="shared" si="3"/>
        <v>146.97222222222223</v>
      </c>
      <c r="J26" s="5">
        <f t="shared" si="3"/>
        <v>0.68095238095238098</v>
      </c>
      <c r="K26" s="5">
        <f t="shared" si="3"/>
        <v>36</v>
      </c>
      <c r="L26" s="5">
        <f t="shared" si="3"/>
        <v>103.56666666666666</v>
      </c>
      <c r="M26" s="5">
        <f t="shared" si="3"/>
        <v>112.72222222222223</v>
      </c>
      <c r="N26" s="5">
        <f t="shared" si="3"/>
        <v>125.05333333333333</v>
      </c>
      <c r="O26" s="5">
        <f t="shared" si="3"/>
        <v>148.75</v>
      </c>
    </row>
    <row r="27" spans="1:1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</sheetData>
  <mergeCells count="11">
    <mergeCell ref="H3:K3"/>
    <mergeCell ref="L3:O3"/>
    <mergeCell ref="A6:O6"/>
    <mergeCell ref="A13:O13"/>
    <mergeCell ref="A1:O1"/>
    <mergeCell ref="A2:O2"/>
    <mergeCell ref="A3:A4"/>
    <mergeCell ref="B3:B4"/>
    <mergeCell ref="C3:C4"/>
    <mergeCell ref="D3:F3"/>
    <mergeCell ref="G3:G4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</vt:i4>
      </vt:variant>
    </vt:vector>
  </HeadingPairs>
  <TitlesOfParts>
    <vt:vector size="19" baseType="lpstr">
      <vt:lpstr>приемка</vt:lpstr>
      <vt:lpstr>лагерь</vt:lpstr>
      <vt:lpstr>1 ДЕНЬ</vt:lpstr>
      <vt:lpstr>2 дн</vt:lpstr>
      <vt:lpstr>3 дн</vt:lpstr>
      <vt:lpstr>4 дн</vt:lpstr>
      <vt:lpstr>5 дн</vt:lpstr>
      <vt:lpstr>6 дн</vt:lpstr>
      <vt:lpstr>7 дн</vt:lpstr>
      <vt:lpstr>8 день</vt:lpstr>
      <vt:lpstr>9 дн</vt:lpstr>
      <vt:lpstr>10 дн</vt:lpstr>
      <vt:lpstr>11</vt:lpstr>
      <vt:lpstr>12</vt:lpstr>
      <vt:lpstr>13</vt:lpstr>
      <vt:lpstr>14</vt:lpstr>
      <vt:lpstr>15</vt:lpstr>
      <vt:lpstr>'12'!Область_печати</vt:lpstr>
      <vt:lpstr>'3 дн'!Область_печати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2025-04-23T06:33:40Z</dcterms:modified>
</cp:coreProperties>
</file>